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auglerm\Documents\EPA\Cal-eGGRT\JIRA\2015 Reporting Year Changes\Subpart Y\"/>
    </mc:Choice>
  </mc:AlternateContent>
  <workbookProtection workbookPassword="CA05" lockStructure="1"/>
  <bookViews>
    <workbookView xWindow="0" yWindow="0" windowWidth="23040" windowHeight="9120" firstSheet="1" activeTab="1"/>
  </bookViews>
  <sheets>
    <sheet name="CWB Info_Instructions" sheetId="4" r:id="rId1"/>
    <sheet name="CWB Worksheet" sheetId="2" r:id="rId2"/>
    <sheet name="CWB Data Table" sheetId="1" r:id="rId3"/>
  </sheets>
  <definedNames>
    <definedName name="OLE_LINK1" localSheetId="2">'CWB Data Table'!$A$3</definedName>
  </definedNames>
  <calcPr calcId="152511"/>
</workbook>
</file>

<file path=xl/calcChain.xml><?xml version="1.0" encoding="utf-8"?>
<calcChain xmlns="http://schemas.openxmlformats.org/spreadsheetml/2006/main">
  <c r="I44" i="2" l="1"/>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5" i="2"/>
  <c r="D6" i="2"/>
  <c r="I6" i="2" s="1"/>
  <c r="D7" i="2"/>
  <c r="I7" i="2" s="1"/>
  <c r="D8" i="2"/>
  <c r="D9" i="2"/>
  <c r="I9" i="2" s="1"/>
  <c r="D10" i="2"/>
  <c r="I10" i="2" s="1"/>
  <c r="D11" i="2"/>
  <c r="I11" i="2" s="1"/>
  <c r="D12" i="2"/>
  <c r="I12" i="2" s="1"/>
  <c r="D13" i="2"/>
  <c r="I13" i="2" s="1"/>
  <c r="D14" i="2"/>
  <c r="I14" i="2" s="1"/>
  <c r="D15" i="2"/>
  <c r="I15" i="2" s="1"/>
  <c r="D16" i="2"/>
  <c r="I16" i="2" s="1"/>
  <c r="D17" i="2"/>
  <c r="I17" i="2" s="1"/>
  <c r="D18" i="2"/>
  <c r="I18" i="2" s="1"/>
  <c r="D19" i="2"/>
  <c r="I19" i="2" s="1"/>
  <c r="D20" i="2"/>
  <c r="I20" i="2" s="1"/>
  <c r="D21" i="2"/>
  <c r="I21" i="2" s="1"/>
  <c r="D22" i="2"/>
  <c r="I22" i="2" s="1"/>
  <c r="D23" i="2"/>
  <c r="I23" i="2" s="1"/>
  <c r="D24" i="2"/>
  <c r="I24" i="2" s="1"/>
  <c r="D25" i="2"/>
  <c r="I25" i="2" s="1"/>
  <c r="D26" i="2"/>
  <c r="I26" i="2" s="1"/>
  <c r="D27" i="2"/>
  <c r="I27" i="2" s="1"/>
  <c r="D28" i="2"/>
  <c r="I28" i="2" s="1"/>
  <c r="D29" i="2"/>
  <c r="I29" i="2" s="1"/>
  <c r="D30" i="2"/>
  <c r="I30" i="2" s="1"/>
  <c r="D31" i="2"/>
  <c r="I31" i="2" s="1"/>
  <c r="D32" i="2"/>
  <c r="I32" i="2" s="1"/>
  <c r="D33" i="2"/>
  <c r="I33" i="2" s="1"/>
  <c r="D34" i="2"/>
  <c r="I34" i="2" s="1"/>
  <c r="D35" i="2"/>
  <c r="I35" i="2" s="1"/>
  <c r="D36" i="2"/>
  <c r="I36" i="2" s="1"/>
  <c r="D37" i="2"/>
  <c r="I37" i="2" s="1"/>
  <c r="D38" i="2"/>
  <c r="I38" i="2" s="1"/>
  <c r="D39" i="2"/>
  <c r="D5" i="2"/>
  <c r="I5" i="2" s="1"/>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5" i="2"/>
  <c r="I39" i="2"/>
  <c r="I8" i="2"/>
  <c r="D4" i="4"/>
  <c r="I40" i="2" l="1"/>
  <c r="I43" i="2" l="1"/>
  <c r="I45" i="2" l="1"/>
</calcChain>
</file>

<file path=xl/sharedStrings.xml><?xml version="1.0" encoding="utf-8"?>
<sst xmlns="http://schemas.openxmlformats.org/spreadsheetml/2006/main" count="230" uniqueCount="127">
  <si>
    <t>Complexity Weighted Barrel Worksheet</t>
  </si>
  <si>
    <t>CWB unit</t>
  </si>
  <si>
    <t>Throughput Basis</t>
  </si>
  <si>
    <t>Unit of Measure</t>
  </si>
  <si>
    <t>CWB Factor</t>
  </si>
  <si>
    <t>Atmospheric Crude Distillation</t>
  </si>
  <si>
    <t>Feed</t>
  </si>
  <si>
    <t>thousands of barrels/year</t>
  </si>
  <si>
    <t>Vacuum Distillation</t>
  </si>
  <si>
    <t>Visbreaker</t>
  </si>
  <si>
    <t>Delayed Coker</t>
  </si>
  <si>
    <t>Fluid Coker</t>
  </si>
  <si>
    <t>Flexicoker</t>
  </si>
  <si>
    <t>Thermal Cracking</t>
  </si>
  <si>
    <t>Naphtha/Distillate Hydrocracker</t>
  </si>
  <si>
    <t>439 / 440</t>
  </si>
  <si>
    <t>Residual Hydrocracker (H-Oil; LC-Fining and Hycon)</t>
  </si>
  <si>
    <t>Naphtha Hydrotreater</t>
  </si>
  <si>
    <t>420/425/426</t>
  </si>
  <si>
    <t>Kerosene Hydrotreater</t>
  </si>
  <si>
    <t>Diesel/Selective Hydrotreater</t>
  </si>
  <si>
    <t>422 / 423</t>
  </si>
  <si>
    <t>Residual Hydrotreater</t>
  </si>
  <si>
    <t>VGO Hydrotreater</t>
  </si>
  <si>
    <t>Reformer - including AROMAX</t>
  </si>
  <si>
    <t>430 / 431</t>
  </si>
  <si>
    <t>Solvent Deasphalter</t>
  </si>
  <si>
    <t>C4 Isomer Production</t>
  </si>
  <si>
    <t>615/644</t>
  </si>
  <si>
    <t>C5/C6 Isomer Production - including ISOSIV</t>
  </si>
  <si>
    <t>Product</t>
  </si>
  <si>
    <t>Product Sulfur</t>
  </si>
  <si>
    <t>thousands of long tons/year</t>
  </si>
  <si>
    <t>Sulfur Sprung</t>
  </si>
  <si>
    <t>Aromatics Production (All)</t>
  </si>
  <si>
    <t>Hydrodealkylation</t>
  </si>
  <si>
    <t>Toluene Disproportionation/ Transalkylation</t>
  </si>
  <si>
    <t>Cyclohexane production</t>
  </si>
  <si>
    <t>Cyclohexane Product</t>
  </si>
  <si>
    <t>Xylene Isomerization</t>
  </si>
  <si>
    <t>Paraxylene Product</t>
  </si>
  <si>
    <t>Ethylbenzene Product</t>
  </si>
  <si>
    <t>Cumene production</t>
  </si>
  <si>
    <t>Cumene Product</t>
  </si>
  <si>
    <t>Lubricant solvent extraction</t>
  </si>
  <si>
    <t>815/854</t>
  </si>
  <si>
    <t>Lubricant solvent dewaxing</t>
  </si>
  <si>
    <t>Lubricant Catalytic Dewaxing</t>
  </si>
  <si>
    <t>Lubricant Hydrocracking</t>
  </si>
  <si>
    <t>Lubricant Wax Deoiling</t>
  </si>
  <si>
    <t>Lubricant and Wax Hydrofining</t>
  </si>
  <si>
    <t>Asphalt Production</t>
  </si>
  <si>
    <t>Total Asphalt Production</t>
  </si>
  <si>
    <t>Oxygenates</t>
  </si>
  <si>
    <t>Methanol Synthesis</t>
  </si>
  <si>
    <t>Desalination</t>
  </si>
  <si>
    <t>millions of gallons/year</t>
  </si>
  <si>
    <t>Special Fractionation</t>
  </si>
  <si>
    <t>Propane/Propylene Splitter (Propylene Production)</t>
  </si>
  <si>
    <t>Fuel Gas Sales Treating &amp; Compression (hp)</t>
  </si>
  <si>
    <t>Horsepower</t>
  </si>
  <si>
    <t>hp</t>
  </si>
  <si>
    <t>Sulfuric Acid Regeneration</t>
  </si>
  <si>
    <t>thousands of short tons/year</t>
  </si>
  <si>
    <t>Ammonia Recovery Unit</t>
  </si>
  <si>
    <t>Cryogenic LPG Recovery</t>
  </si>
  <si>
    <t>millions of standard cubic feet/year</t>
  </si>
  <si>
    <t>Flare Gas Recovery</t>
  </si>
  <si>
    <t>Flue Gas Desulfurizing</t>
  </si>
  <si>
    <t>CO2 Liquefaction</t>
  </si>
  <si>
    <t>.</t>
  </si>
  <si>
    <t>EIA Number</t>
  </si>
  <si>
    <t>POX Syngas for Fuel - POX Syngas for Fuel</t>
  </si>
  <si>
    <t>POX Syngas for Fuel - Air Separator</t>
  </si>
  <si>
    <t>Other FCC - Houdry</t>
  </si>
  <si>
    <t>Other FCC - Thermofor</t>
  </si>
  <si>
    <t>Mild Residual FCC - same as Residual</t>
  </si>
  <si>
    <t>Fluid Catalytic Cracking (FCC)</t>
  </si>
  <si>
    <t>Sulfur Recovery - Product Sulfur</t>
  </si>
  <si>
    <t>Sulfur Recovery - Sulfur Sprung</t>
  </si>
  <si>
    <t>Product CO2</t>
  </si>
  <si>
    <t>Product Water</t>
  </si>
  <si>
    <t>Ethylbenzene production - Ethylbenzene Product</t>
  </si>
  <si>
    <t>Ethylbenzene production - Feed</t>
  </si>
  <si>
    <t>Throughput</t>
  </si>
  <si>
    <t>Paraxylene Production - Paraxylene Product</t>
  </si>
  <si>
    <t>Paraxylene Production - Feed</t>
  </si>
  <si>
    <t>Facility Information</t>
  </si>
  <si>
    <t>Instructions: Complete the following facility information.</t>
  </si>
  <si>
    <t>Facility Name:</t>
  </si>
  <si>
    <t>Reporter Name:</t>
  </si>
  <si>
    <t xml:space="preserve">FOLLOW THE INSTRUCTIONS BELOW TO COMPLETE THE CWB SPREADSHEET.  THEN UPLOAD THE COMPLETED SPREADSHEET INTO Cal e-GGRT. </t>
  </si>
  <si>
    <t>Version:</t>
  </si>
  <si>
    <t>Today's Date:</t>
  </si>
  <si>
    <t>Subpart Y - Complexity Weighted Barrel Reporting Form</t>
  </si>
  <si>
    <t>Facility ARB ID:</t>
  </si>
  <si>
    <t>Coke-on-Catalyst         CWB Factor</t>
  </si>
  <si>
    <t>Coke-on-Catalyst % by Volume</t>
  </si>
  <si>
    <t>CWB (CWB/year)</t>
  </si>
  <si>
    <t xml:space="preserve"> CWB Process</t>
  </si>
  <si>
    <t xml:space="preserve">Total Refinery Input (thousands of barrels per year) </t>
  </si>
  <si>
    <t xml:space="preserve">Non-Crude Input (thousands of barrels per year) </t>
  </si>
  <si>
    <t>CWB Offsites</t>
  </si>
  <si>
    <t>CWB Non-Crude Sensible Heat</t>
  </si>
  <si>
    <t>Complexity Weighted Barrel Data Table</t>
  </si>
  <si>
    <t>Coke-on-Catalyst % Volume</t>
  </si>
  <si>
    <r>
      <rPr>
        <vertAlign val="superscript"/>
        <sz val="11"/>
        <color indexed="8"/>
        <rFont val="Arial"/>
        <family val="2"/>
      </rPr>
      <t>1</t>
    </r>
    <r>
      <rPr>
        <sz val="11"/>
        <color indexed="8"/>
        <rFont val="Arial"/>
        <family val="2"/>
      </rPr>
      <t xml:space="preserve"> Standard cubic feet are dry @ 60° F and 14.696 psia or 15 °C and 1 atmosphere.</t>
    </r>
  </si>
  <si>
    <r>
      <t xml:space="preserve">Unit of Measure </t>
    </r>
    <r>
      <rPr>
        <b/>
        <vertAlign val="superscript"/>
        <sz val="12"/>
        <color indexed="8"/>
        <rFont val="Arial"/>
        <family val="2"/>
      </rPr>
      <t>1</t>
    </r>
  </si>
  <si>
    <t>Cal e-GGRT R.02</t>
  </si>
  <si>
    <t>Instructions for the CWB Worksheet tab</t>
  </si>
  <si>
    <t>2)  Enter Facility Name, Facility ARB ID and Reporter Name above.</t>
  </si>
  <si>
    <t>3)  On the CWB Worksheet tab: In the CWB Unit column, select a CWB unit from the drop-down menu (beginning in cell A5).  This will automatically populate columns B-E and G with appropriate values from MRR section 95113 Table 1.</t>
  </si>
  <si>
    <t>4)  Enter Throughput in column H for the selected CWB unit, and the CWB for that row will be automatically calculated in column I.</t>
  </si>
  <si>
    <t>5)  For items with a Coke-on-Catalyst CWB Factor listed in column E, please enter a value for Coke-on-Catalyst % by volume in column F.  Column F should be left empty if the value in column E is zero.</t>
  </si>
  <si>
    <t>6)  Repeat steps 2-4 in subsequent rows for additional CWB units as needed.</t>
  </si>
  <si>
    <t>7)  Each CWB unit gets only ONE row in this worksheet. If there are multiple units of the same kind at the refinery, sum their throughputs and report the sum on a single row. If there are questions about classifying process units into CWB units, contact ARB staff.</t>
  </si>
  <si>
    <t xml:space="preserve">8)  To remove a row of data, set all the blue shaded columns (columns A, F, and H) to blank.  </t>
  </si>
  <si>
    <t>9)  When all CWB units for the refinery have been input, CWB Process, the sum total CWB for all CWB units, will display in cell I40.</t>
  </si>
  <si>
    <t>10)  Below the CWB Process value, enter Total Refinery Input (cell I42) and Total Non-Crude Input (I43).  The TOTAL CWB will be automatically calculated in the yellow cell (cell I45).  This value is subject to material misstatement assessment during the verification and will be used for allowance allocation in the Cap-and-Trade program.</t>
  </si>
  <si>
    <t>11)  Check that process units are properly classified into CWB units and that throughputs were reported in the correct units and using the correct basis (feed volume or product amount).</t>
  </si>
  <si>
    <r>
      <rPr>
        <b/>
        <sz val="11"/>
        <color indexed="8"/>
        <rFont val="Arial"/>
        <family val="2"/>
      </rPr>
      <t>NOTE:</t>
    </r>
    <r>
      <rPr>
        <sz val="11"/>
        <color indexed="8"/>
        <rFont val="Arial"/>
        <family val="2"/>
      </rPr>
      <t xml:space="preserve"> Standard cubic feet are dry at 60 °F and 14.696 psia or 15.6 °C and 1 atm.</t>
    </r>
  </si>
  <si>
    <t>EIA Product Code</t>
  </si>
  <si>
    <t>Coke-on-Catalyst         Factor</t>
  </si>
  <si>
    <t>TOTAL CWB = CWB Process + CWB Offsites + CWB Non-Crude Sensible Heat</t>
  </si>
  <si>
    <t>1)  Save the reporting spreadsheet to your computer.  Excel may not allow data entry prior to saving the spreadsheet.</t>
  </si>
  <si>
    <t>Alkylation/Poly/Dimersol - C5+ Alkylate/Product</t>
  </si>
  <si>
    <t>C5+ Alkylate/Product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</si>
</sst>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x14ac:knownFonts="1">
    <font>
      <sz val="11"/>
      <color theme="1"/>
      <name val="Calibri"/>
      <family val="2"/>
      <scheme val="minor"/>
    </font>
    <font>
      <b/>
      <sz val="14"/>
      <color indexed="8"/>
      <name val="Arial"/>
      <family val="2"/>
    </font>
    <font>
      <sz val="11"/>
      <color indexed="8"/>
      <name val="Arial"/>
      <family val="2"/>
    </font>
    <font>
      <b/>
      <sz val="11"/>
      <color indexed="10"/>
      <name val="Arial"/>
      <family val="2"/>
    </font>
    <font>
      <b/>
      <sz val="11"/>
      <color indexed="8"/>
      <name val="Arial"/>
      <family val="2"/>
    </font>
    <font>
      <sz val="11"/>
      <color indexed="8"/>
      <name val="Calibri"/>
      <family val="2"/>
    </font>
    <font>
      <sz val="10"/>
      <name val="Arial"/>
      <family val="2"/>
    </font>
    <font>
      <b/>
      <u/>
      <sz val="11"/>
      <color indexed="8"/>
      <name val="Arial"/>
      <family val="2"/>
    </font>
    <font>
      <vertAlign val="superscript"/>
      <sz val="11"/>
      <color indexed="8"/>
      <name val="Arial"/>
      <family val="2"/>
    </font>
    <font>
      <b/>
      <vertAlign val="superscript"/>
      <sz val="12"/>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family val="2"/>
    </font>
    <font>
      <b/>
      <sz val="16"/>
      <color theme="1"/>
      <name val="Arial"/>
      <family val="2"/>
    </font>
    <font>
      <b/>
      <sz val="11"/>
      <color theme="1"/>
      <name val="Arial"/>
      <family val="2"/>
    </font>
  </fonts>
  <fills count="4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FFFCC"/>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00"/>
        <bgColor indexed="64"/>
      </patternFill>
    </fill>
    <fill>
      <patternFill patternType="solid">
        <fgColor rgb="FF99CC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30"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22" borderId="0" applyNumberFormat="0" applyBorder="0" applyAlignment="0" applyProtection="0"/>
    <xf numFmtId="0" fontId="26" fillId="33"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16" fillId="5" borderId="0" applyNumberFormat="0" applyBorder="0" applyAlignment="0" applyProtection="0"/>
    <xf numFmtId="0" fontId="20" fillId="8" borderId="31" applyNumberFormat="0" applyAlignment="0" applyProtection="0"/>
    <xf numFmtId="0" fontId="22" fillId="9" borderId="34" applyNumberFormat="0" applyAlignment="0" applyProtection="0"/>
    <xf numFmtId="0" fontId="22" fillId="9" borderId="3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0" fontId="24" fillId="0" borderId="0" applyNumberFormat="0" applyFill="0" applyBorder="0" applyAlignment="0" applyProtection="0"/>
    <xf numFmtId="0" fontId="15" fillId="4" borderId="0" applyNumberFormat="0" applyBorder="0" applyAlignment="0" applyProtection="0"/>
    <xf numFmtId="0" fontId="12" fillId="0" borderId="28" applyNumberFormat="0" applyFill="0" applyAlignment="0" applyProtection="0"/>
    <xf numFmtId="0" fontId="13" fillId="0" borderId="29" applyNumberFormat="0" applyFill="0" applyAlignment="0" applyProtection="0"/>
    <xf numFmtId="0" fontId="14" fillId="0" borderId="30" applyNumberFormat="0" applyFill="0" applyAlignment="0" applyProtection="0"/>
    <xf numFmtId="0" fontId="14" fillId="0" borderId="0" applyNumberFormat="0" applyFill="0" applyBorder="0" applyAlignment="0" applyProtection="0"/>
    <xf numFmtId="0" fontId="18" fillId="7" borderId="31" applyNumberFormat="0" applyAlignment="0" applyProtection="0"/>
    <xf numFmtId="0" fontId="21" fillId="0" borderId="33" applyNumberFormat="0" applyFill="0" applyAlignment="0" applyProtection="0"/>
    <xf numFmtId="0" fontId="17" fillId="6" borderId="0" applyNumberFormat="0" applyBorder="0" applyAlignment="0" applyProtection="0"/>
    <xf numFmtId="0" fontId="6" fillId="0" borderId="0"/>
    <xf numFmtId="0" fontId="6" fillId="0" borderId="0"/>
    <xf numFmtId="0" fontId="6" fillId="0" borderId="0"/>
    <xf numFmtId="0" fontId="27" fillId="0" borderId="0"/>
    <xf numFmtId="0" fontId="6" fillId="0" borderId="0"/>
    <xf numFmtId="0" fontId="10" fillId="34" borderId="36" applyNumberFormat="0" applyFont="0" applyAlignment="0" applyProtection="0"/>
    <xf numFmtId="0" fontId="19" fillId="8" borderId="32" applyNumberFormat="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ill="0" applyBorder="0" applyAlignment="0" applyProtection="0"/>
    <xf numFmtId="0" fontId="25" fillId="0" borderId="35" applyNumberFormat="0" applyFill="0" applyAlignment="0" applyProtection="0"/>
    <xf numFmtId="0" fontId="23" fillId="0" borderId="0" applyNumberFormat="0" applyFill="0" applyBorder="0" applyAlignment="0" applyProtection="0"/>
  </cellStyleXfs>
  <cellXfs count="86">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Protection="1"/>
    <xf numFmtId="0" fontId="2" fillId="0" borderId="0" xfId="0" applyFont="1" applyProtection="1"/>
    <xf numFmtId="0" fontId="2" fillId="0" borderId="0" xfId="0" applyFont="1"/>
    <xf numFmtId="0" fontId="2" fillId="0" borderId="0" xfId="0" applyFont="1" applyAlignment="1" applyProtection="1">
      <alignment horizontal="right"/>
    </xf>
    <xf numFmtId="14" fontId="2" fillId="0" borderId="0" xfId="0" applyNumberFormat="1" applyFont="1" applyAlignment="1">
      <alignment horizontal="left"/>
    </xf>
    <xf numFmtId="0" fontId="1" fillId="0" borderId="0" xfId="0" applyFont="1"/>
    <xf numFmtId="0" fontId="4" fillId="0" borderId="0" xfId="0" applyFont="1" applyProtection="1"/>
    <xf numFmtId="0" fontId="2" fillId="2" borderId="1" xfId="0" applyFont="1" applyFill="1" applyBorder="1" applyAlignment="1" applyProtection="1">
      <alignment horizontal="left" vertical="top"/>
    </xf>
    <xf numFmtId="49" fontId="2" fillId="3" borderId="2" xfId="0" applyNumberFormat="1" applyFont="1" applyFill="1" applyBorder="1" applyAlignment="1" applyProtection="1">
      <alignment wrapText="1"/>
      <protection locked="0"/>
    </xf>
    <xf numFmtId="0" fontId="2" fillId="2" borderId="3" xfId="0" applyFont="1" applyFill="1" applyBorder="1" applyAlignment="1" applyProtection="1">
      <alignment horizontal="left" vertical="top"/>
    </xf>
    <xf numFmtId="49" fontId="2" fillId="3" borderId="4" xfId="0" applyNumberFormat="1" applyFont="1" applyFill="1" applyBorder="1" applyAlignment="1" applyProtection="1">
      <alignment wrapText="1"/>
      <protection locked="0"/>
    </xf>
    <xf numFmtId="0" fontId="2" fillId="0" borderId="0" xfId="0" applyFont="1" applyAlignment="1"/>
    <xf numFmtId="0" fontId="2" fillId="0" borderId="0" xfId="0" applyFont="1" applyAlignment="1" applyProtection="1">
      <alignment horizontal="center"/>
    </xf>
    <xf numFmtId="0" fontId="0" fillId="0" borderId="0" xfId="0" applyBorder="1"/>
    <xf numFmtId="0" fontId="0" fillId="0" borderId="0" xfId="0"/>
    <xf numFmtId="0" fontId="0" fillId="0" borderId="0" xfId="0" applyBorder="1"/>
    <xf numFmtId="0" fontId="0" fillId="0" borderId="0" xfId="0"/>
    <xf numFmtId="0" fontId="0" fillId="0" borderId="0" xfId="0" applyBorder="1"/>
    <xf numFmtId="0" fontId="0" fillId="35" borderId="5" xfId="0" applyFill="1" applyBorder="1"/>
    <xf numFmtId="0" fontId="0" fillId="35" borderId="6" xfId="0" applyFill="1" applyBorder="1"/>
    <xf numFmtId="0" fontId="0" fillId="35" borderId="7" xfId="0" applyFill="1" applyBorder="1"/>
    <xf numFmtId="0" fontId="0" fillId="35" borderId="8" xfId="0" applyFill="1" applyBorder="1"/>
    <xf numFmtId="0" fontId="0" fillId="35" borderId="9" xfId="0" applyFill="1" applyBorder="1"/>
    <xf numFmtId="0" fontId="0" fillId="35" borderId="10" xfId="0" applyFill="1" applyBorder="1"/>
    <xf numFmtId="0" fontId="0" fillId="0" borderId="0" xfId="0" applyProtection="1"/>
    <xf numFmtId="49" fontId="2" fillId="3" borderId="11" xfId="0" applyNumberFormat="1" applyFont="1" applyFill="1" applyBorder="1" applyAlignment="1" applyProtection="1">
      <alignment wrapText="1"/>
      <protection locked="0"/>
    </xf>
    <xf numFmtId="49" fontId="2" fillId="3" borderId="12" xfId="0" applyNumberFormat="1" applyFont="1" applyFill="1" applyBorder="1" applyAlignment="1" applyProtection="1">
      <alignment wrapText="1"/>
      <protection locked="0"/>
    </xf>
    <xf numFmtId="0" fontId="28" fillId="36" borderId="13" xfId="0" applyFont="1" applyFill="1" applyBorder="1" applyAlignment="1" applyProtection="1">
      <alignment horizontal="center" vertical="center" wrapText="1"/>
    </xf>
    <xf numFmtId="0" fontId="0" fillId="0" borderId="0" xfId="0" applyFill="1" applyProtection="1"/>
    <xf numFmtId="4" fontId="2" fillId="3" borderId="11" xfId="0" applyNumberFormat="1" applyFont="1" applyFill="1" applyBorder="1" applyAlignment="1" applyProtection="1">
      <alignment wrapText="1"/>
      <protection locked="0"/>
    </xf>
    <xf numFmtId="4" fontId="2" fillId="3" borderId="14" xfId="0" applyNumberFormat="1" applyFont="1" applyFill="1" applyBorder="1" applyAlignment="1" applyProtection="1">
      <alignment wrapText="1"/>
      <protection locked="0"/>
    </xf>
    <xf numFmtId="0" fontId="29" fillId="0" borderId="0" xfId="0" applyFont="1" applyFill="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Border="1" applyAlignment="1" applyProtection="1">
      <alignment horizontal="center" vertical="center"/>
    </xf>
    <xf numFmtId="0" fontId="27" fillId="0" borderId="0" xfId="0" applyFont="1" applyProtection="1"/>
    <xf numFmtId="0" fontId="27" fillId="37" borderId="12" xfId="0" applyFont="1" applyFill="1" applyBorder="1" applyProtection="1"/>
    <xf numFmtId="0" fontId="27" fillId="37" borderId="15" xfId="0" applyFont="1" applyFill="1" applyBorder="1" applyProtection="1"/>
    <xf numFmtId="10" fontId="27" fillId="38" borderId="11" xfId="0" applyNumberFormat="1" applyFont="1" applyFill="1" applyBorder="1" applyProtection="1">
      <protection locked="0"/>
    </xf>
    <xf numFmtId="4" fontId="27" fillId="37" borderId="11" xfId="0" applyNumberFormat="1" applyFont="1" applyFill="1" applyBorder="1" applyProtection="1"/>
    <xf numFmtId="10" fontId="27" fillId="38" borderId="14" xfId="0" applyNumberFormat="1" applyFont="1" applyFill="1" applyBorder="1" applyProtection="1">
      <protection locked="0"/>
    </xf>
    <xf numFmtId="0" fontId="27" fillId="0" borderId="0" xfId="0" applyFont="1" applyFill="1" applyProtection="1"/>
    <xf numFmtId="4" fontId="27" fillId="39" borderId="16" xfId="0" applyNumberFormat="1" applyFont="1" applyFill="1" applyBorder="1" applyProtection="1"/>
    <xf numFmtId="14" fontId="2" fillId="0" borderId="0" xfId="0" applyNumberFormat="1" applyFont="1" applyAlignment="1" applyProtection="1">
      <alignment horizontal="left"/>
    </xf>
    <xf numFmtId="0" fontId="30" fillId="0" borderId="17"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13" xfId="0" applyFont="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vertical="center" wrapText="1"/>
    </xf>
    <xf numFmtId="0" fontId="27" fillId="0" borderId="13" xfId="0" applyFont="1" applyBorder="1" applyAlignment="1">
      <alignment horizontal="left" vertical="center"/>
    </xf>
    <xf numFmtId="0" fontId="27" fillId="0" borderId="13" xfId="0" applyFont="1" applyBorder="1" applyAlignment="1">
      <alignment vertical="center"/>
    </xf>
    <xf numFmtId="0" fontId="0" fillId="0" borderId="13" xfId="0" applyFont="1" applyBorder="1"/>
    <xf numFmtId="4" fontId="27" fillId="40" borderId="16" xfId="0" applyNumberFormat="1" applyFont="1" applyFill="1" applyBorder="1" applyProtection="1">
      <protection locked="0"/>
    </xf>
    <xf numFmtId="0" fontId="2" fillId="2" borderId="18" xfId="0" applyFont="1" applyFill="1" applyBorder="1" applyAlignment="1" applyProtection="1">
      <alignment horizontal="left" vertical="top"/>
    </xf>
    <xf numFmtId="49" fontId="2" fillId="3" borderId="19" xfId="0" applyNumberFormat="1" applyFont="1" applyFill="1" applyBorder="1" applyAlignment="1" applyProtection="1">
      <alignment wrapText="1"/>
      <protection locked="0"/>
    </xf>
    <xf numFmtId="4" fontId="27" fillId="37" borderId="14" xfId="0" applyNumberFormat="1" applyFont="1" applyFill="1" applyBorder="1" applyProtection="1"/>
    <xf numFmtId="4" fontId="27" fillId="37" borderId="13" xfId="0" applyNumberFormat="1" applyFont="1" applyFill="1" applyBorder="1" applyProtection="1"/>
    <xf numFmtId="0" fontId="0" fillId="0" borderId="0" xfId="0"/>
    <xf numFmtId="0" fontId="0" fillId="0" borderId="0" xfId="0" applyBorder="1"/>
    <xf numFmtId="0" fontId="0" fillId="35" borderId="7" xfId="0" applyFill="1" applyBorder="1"/>
    <xf numFmtId="0" fontId="0" fillId="35" borderId="8" xfId="0" applyFill="1" applyBorder="1"/>
    <xf numFmtId="0" fontId="29" fillId="0" borderId="0" xfId="0" applyFont="1" applyFill="1" applyAlignment="1" applyProtection="1">
      <alignment horizontal="center" vertical="center" wrapText="1"/>
    </xf>
    <xf numFmtId="0" fontId="29" fillId="0" borderId="0" xfId="0" applyFont="1" applyFill="1" applyBorder="1" applyAlignment="1" applyProtection="1">
      <alignment horizontal="center" vertical="center" wrapText="1"/>
    </xf>
    <xf numFmtId="0" fontId="27" fillId="0" borderId="0" xfId="0" applyFont="1" applyAlignment="1" applyProtection="1">
      <alignment wrapText="1"/>
    </xf>
    <xf numFmtId="0" fontId="27" fillId="37" borderId="20" xfId="0" applyFont="1" applyFill="1" applyBorder="1" applyAlignment="1" applyProtection="1">
      <alignment wrapText="1"/>
    </xf>
    <xf numFmtId="0" fontId="0" fillId="0" borderId="0" xfId="0" applyFill="1" applyAlignment="1" applyProtection="1">
      <alignment wrapText="1"/>
    </xf>
    <xf numFmtId="0" fontId="27" fillId="37" borderId="20" xfId="0" applyNumberFormat="1" applyFont="1" applyFill="1" applyBorder="1" applyAlignment="1" applyProtection="1">
      <alignment horizontal="center" vertical="center"/>
    </xf>
    <xf numFmtId="0" fontId="27" fillId="37" borderId="12" xfId="0" applyFont="1" applyFill="1" applyBorder="1" applyAlignment="1" applyProtection="1">
      <alignment horizontal="center"/>
    </xf>
    <xf numFmtId="0" fontId="2" fillId="0" borderId="0" xfId="0" applyFont="1" applyAlignment="1" applyProtection="1">
      <alignment vertical="center" wrapText="1"/>
    </xf>
    <xf numFmtId="0" fontId="2" fillId="35" borderId="0" xfId="0" applyFont="1" applyFill="1" applyBorder="1" applyAlignment="1">
      <alignment horizontal="left" vertical="center" wrapText="1"/>
    </xf>
    <xf numFmtId="0" fontId="2" fillId="35" borderId="22" xfId="0" applyFont="1" applyFill="1" applyBorder="1"/>
    <xf numFmtId="0" fontId="3" fillId="0" borderId="0" xfId="0" applyFont="1" applyAlignment="1" applyProtection="1">
      <alignment wrapText="1"/>
    </xf>
    <xf numFmtId="0" fontId="7" fillId="35" borderId="0" xfId="0" applyFont="1" applyFill="1" applyBorder="1"/>
    <xf numFmtId="0" fontId="2" fillId="35" borderId="0" xfId="0" applyFont="1" applyFill="1" applyBorder="1" applyAlignment="1">
      <alignment vertical="center" wrapText="1"/>
    </xf>
    <xf numFmtId="0" fontId="2" fillId="35" borderId="21" xfId="0" applyFont="1" applyFill="1" applyBorder="1"/>
    <xf numFmtId="0" fontId="2" fillId="35" borderId="0" xfId="0" applyFont="1" applyFill="1" applyBorder="1" applyAlignment="1">
      <alignment wrapText="1"/>
    </xf>
    <xf numFmtId="0" fontId="27" fillId="36" borderId="23" xfId="0" applyFont="1" applyFill="1" applyBorder="1" applyAlignment="1" applyProtection="1">
      <alignment horizontal="right" vertical="center"/>
    </xf>
    <xf numFmtId="0" fontId="27" fillId="36" borderId="24" xfId="0" applyFont="1" applyFill="1" applyBorder="1" applyAlignment="1" applyProtection="1">
      <alignment horizontal="right" vertical="center"/>
    </xf>
    <xf numFmtId="0" fontId="27" fillId="36" borderId="25" xfId="0" applyFont="1" applyFill="1" applyBorder="1" applyAlignment="1" applyProtection="1">
      <alignment horizontal="right" vertical="center"/>
    </xf>
    <xf numFmtId="0" fontId="27" fillId="36" borderId="26" xfId="0" applyFont="1" applyFill="1" applyBorder="1" applyAlignment="1" applyProtection="1">
      <alignment horizontal="right" vertical="center"/>
    </xf>
    <xf numFmtId="0" fontId="27" fillId="36" borderId="27" xfId="0" applyFont="1" applyFill="1" applyBorder="1" applyAlignment="1" applyProtection="1">
      <alignment horizontal="right" vertical="center"/>
    </xf>
    <xf numFmtId="0" fontId="27" fillId="36" borderId="16" xfId="0" applyFont="1" applyFill="1" applyBorder="1" applyAlignment="1" applyProtection="1">
      <alignment horizontal="right" vertical="center"/>
    </xf>
    <xf numFmtId="0" fontId="25" fillId="0" borderId="0" xfId="0" applyFont="1" applyFill="1" applyAlignment="1">
      <alignment horizontal="center" vertical="center"/>
    </xf>
    <xf numFmtId="0" fontId="25" fillId="0" borderId="22" xfId="0" applyFont="1" applyFill="1" applyBorder="1" applyAlignment="1">
      <alignment horizontal="center" vertical="center"/>
    </xf>
  </cellXfs>
  <cellStyles count="59">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xfId="7" builtinId="31" customBuiltin="1"/>
    <cellStyle name="40% - Accent2" xfId="8" builtinId="35" customBuiltin="1"/>
    <cellStyle name="40% - Accent3 2" xfId="9"/>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cellStyle name="60% - Accent4 2" xfId="16"/>
    <cellStyle name="60% - Accent5" xfId="17" builtinId="48" customBuiltin="1"/>
    <cellStyle name="60% - Accent6 2"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28"/>
    <cellStyle name="Comma 2" xfId="29"/>
    <cellStyle name="Comma 2 2" xfId="30"/>
    <cellStyle name="Comma 3" xfId="31"/>
    <cellStyle name="Comma 4" xfId="32"/>
    <cellStyle name="Comma 5" xfId="3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0 2" xfId="43"/>
    <cellStyle name="Normal 2" xfId="44"/>
    <cellStyle name="Normal 2 2" xfId="45"/>
    <cellStyle name="Normal 2 3" xfId="46"/>
    <cellStyle name="Normal 3" xfId="47"/>
    <cellStyle name="Note 2" xfId="48"/>
    <cellStyle name="Output" xfId="49" builtinId="21" customBuiltin="1"/>
    <cellStyle name="Percent 2" xfId="50"/>
    <cellStyle name="Percent 2 2" xfId="51"/>
    <cellStyle name="Percent 3" xfId="52"/>
    <cellStyle name="Percent 4" xfId="53"/>
    <cellStyle name="Percent 5" xfId="54"/>
    <cellStyle name="Percent 6" xfId="55"/>
    <cellStyle name="Title" xfId="56" builtinId="15" customBuiltin="1"/>
    <cellStyle name="Total" xfId="57" builtinId="25" customBuiltin="1"/>
    <cellStyle name="Warning Text" xfId="58" builtinId="11" customBuiltin="1"/>
  </cellStyles>
  <dxfs count="1">
    <dxf>
      <fill>
        <patternFill>
          <bgColor rgb="FF99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7"/>
  <sheetViews>
    <sheetView showGridLines="0" zoomScaleNormal="100" workbookViewId="0">
      <selection activeCell="G1" sqref="G1"/>
    </sheetView>
  </sheetViews>
  <sheetFormatPr defaultRowHeight="14.4" x14ac:dyDescent="0.3"/>
  <cols>
    <col min="1" max="2" width="3.33203125" customWidth="1"/>
    <col min="3" max="3" width="22.6640625" customWidth="1"/>
    <col min="4" max="4" width="62.109375" customWidth="1"/>
    <col min="5" max="5" width="3.5546875" customWidth="1"/>
  </cols>
  <sheetData>
    <row r="1" spans="2:12" ht="17.399999999999999" x14ac:dyDescent="0.3">
      <c r="C1" s="3" t="s">
        <v>94</v>
      </c>
      <c r="D1" s="4"/>
      <c r="E1" s="5"/>
      <c r="F1" s="5"/>
    </row>
    <row r="2" spans="2:12" ht="36" customHeight="1" x14ac:dyDescent="0.3">
      <c r="C2" s="73" t="s">
        <v>91</v>
      </c>
      <c r="D2" s="73"/>
      <c r="E2" s="5"/>
      <c r="F2" s="5"/>
    </row>
    <row r="3" spans="2:12" x14ac:dyDescent="0.3">
      <c r="C3" s="6" t="s">
        <v>92</v>
      </c>
      <c r="D3" s="70" t="s">
        <v>108</v>
      </c>
      <c r="E3" s="15"/>
      <c r="F3" s="15"/>
      <c r="G3" s="15"/>
      <c r="H3" s="15"/>
      <c r="I3" s="15"/>
      <c r="J3" s="15"/>
      <c r="K3" s="15"/>
      <c r="L3" s="14"/>
    </row>
    <row r="4" spans="2:12" x14ac:dyDescent="0.3">
      <c r="C4" s="6" t="s">
        <v>93</v>
      </c>
      <c r="D4" s="45">
        <f ca="1">TODAY()</f>
        <v>42394</v>
      </c>
      <c r="E4" s="15"/>
      <c r="F4" s="15"/>
      <c r="G4" s="15"/>
      <c r="H4" s="15"/>
      <c r="I4" s="15"/>
      <c r="J4" s="15"/>
      <c r="K4" s="15"/>
    </row>
    <row r="5" spans="2:12" x14ac:dyDescent="0.3">
      <c r="C5" s="6"/>
      <c r="D5" s="7"/>
      <c r="E5" s="5"/>
      <c r="F5" s="5"/>
    </row>
    <row r="6" spans="2:12" ht="17.399999999999999" x14ac:dyDescent="0.3">
      <c r="C6" s="8" t="s">
        <v>87</v>
      </c>
      <c r="D6" s="4"/>
      <c r="E6" s="5"/>
      <c r="F6" s="5"/>
    </row>
    <row r="7" spans="2:12" ht="15" thickBot="1" x14ac:dyDescent="0.35">
      <c r="C7" s="9" t="s">
        <v>88</v>
      </c>
      <c r="D7" s="4"/>
      <c r="E7" s="5"/>
      <c r="F7" s="5"/>
    </row>
    <row r="8" spans="2:12" x14ac:dyDescent="0.3">
      <c r="C8" s="10" t="s">
        <v>89</v>
      </c>
      <c r="D8" s="11"/>
      <c r="E8" s="5"/>
      <c r="F8" s="5"/>
    </row>
    <row r="9" spans="2:12" s="19" customFormat="1" x14ac:dyDescent="0.3">
      <c r="C9" s="55" t="s">
        <v>95</v>
      </c>
      <c r="D9" s="56"/>
      <c r="E9" s="5"/>
      <c r="F9" s="5"/>
    </row>
    <row r="10" spans="2:12" ht="15" thickBot="1" x14ac:dyDescent="0.35">
      <c r="C10" s="12" t="s">
        <v>90</v>
      </c>
      <c r="D10" s="13"/>
      <c r="E10" s="5"/>
      <c r="F10" s="5"/>
    </row>
    <row r="11" spans="2:12" ht="15" thickBot="1" x14ac:dyDescent="0.35"/>
    <row r="12" spans="2:12" x14ac:dyDescent="0.3">
      <c r="B12" s="21"/>
      <c r="C12" s="76"/>
      <c r="D12" s="76"/>
      <c r="E12" s="22"/>
      <c r="F12" s="16"/>
      <c r="G12" s="16"/>
      <c r="H12" s="16"/>
    </row>
    <row r="13" spans="2:12" x14ac:dyDescent="0.3">
      <c r="B13" s="23"/>
      <c r="C13" s="74" t="s">
        <v>109</v>
      </c>
      <c r="D13" s="74"/>
      <c r="E13" s="24"/>
      <c r="F13" s="16"/>
      <c r="G13" s="16"/>
      <c r="H13" s="16"/>
    </row>
    <row r="14" spans="2:12" s="17" customFormat="1" ht="29.4" customHeight="1" x14ac:dyDescent="0.3">
      <c r="B14" s="23"/>
      <c r="C14" s="75" t="s">
        <v>124</v>
      </c>
      <c r="D14" s="75"/>
      <c r="E14" s="24"/>
      <c r="F14" s="18"/>
      <c r="G14" s="18"/>
      <c r="H14" s="18"/>
    </row>
    <row r="15" spans="2:12" ht="22.2" customHeight="1" x14ac:dyDescent="0.3">
      <c r="B15" s="23"/>
      <c r="C15" s="71" t="s">
        <v>110</v>
      </c>
      <c r="D15" s="71"/>
      <c r="E15" s="24"/>
      <c r="F15" s="16"/>
      <c r="G15" s="16"/>
      <c r="H15" s="16"/>
    </row>
    <row r="16" spans="2:12" ht="52.2" customHeight="1" x14ac:dyDescent="0.3">
      <c r="B16" s="23"/>
      <c r="C16" s="71" t="s">
        <v>111</v>
      </c>
      <c r="D16" s="71"/>
      <c r="E16" s="24"/>
      <c r="F16" s="16"/>
      <c r="G16" s="16"/>
      <c r="H16" s="16"/>
    </row>
    <row r="17" spans="2:8" ht="38.4" customHeight="1" x14ac:dyDescent="0.3">
      <c r="B17" s="23"/>
      <c r="C17" s="71" t="s">
        <v>112</v>
      </c>
      <c r="D17" s="71"/>
      <c r="E17" s="24"/>
      <c r="F17" s="16"/>
      <c r="G17" s="16"/>
      <c r="H17" s="16"/>
    </row>
    <row r="18" spans="2:8" ht="43.2" customHeight="1" x14ac:dyDescent="0.3">
      <c r="B18" s="23"/>
      <c r="C18" s="71" t="s">
        <v>113</v>
      </c>
      <c r="D18" s="71"/>
      <c r="E18" s="24"/>
      <c r="F18" s="16"/>
      <c r="G18" s="16"/>
      <c r="H18" s="16"/>
    </row>
    <row r="19" spans="2:8" ht="22.2" customHeight="1" x14ac:dyDescent="0.3">
      <c r="B19" s="23"/>
      <c r="C19" s="71" t="s">
        <v>114</v>
      </c>
      <c r="D19" s="71"/>
      <c r="E19" s="24"/>
      <c r="F19" s="16"/>
      <c r="G19" s="16"/>
      <c r="H19" s="16"/>
    </row>
    <row r="20" spans="2:8" ht="47.4" customHeight="1" x14ac:dyDescent="0.3">
      <c r="B20" s="23"/>
      <c r="C20" s="71" t="s">
        <v>115</v>
      </c>
      <c r="D20" s="71"/>
      <c r="E20" s="24"/>
      <c r="F20" s="16"/>
      <c r="G20" s="16"/>
      <c r="H20" s="16"/>
    </row>
    <row r="21" spans="2:8" s="59" customFormat="1" ht="31.2" customHeight="1" x14ac:dyDescent="0.3">
      <c r="B21" s="61"/>
      <c r="C21" s="71" t="s">
        <v>116</v>
      </c>
      <c r="D21" s="71"/>
      <c r="E21" s="62"/>
      <c r="F21" s="60"/>
      <c r="G21" s="60"/>
      <c r="H21" s="60"/>
    </row>
    <row r="22" spans="2:8" ht="37.200000000000003" customHeight="1" x14ac:dyDescent="0.3">
      <c r="B22" s="23"/>
      <c r="C22" s="71" t="s">
        <v>117</v>
      </c>
      <c r="D22" s="71"/>
      <c r="E22" s="24"/>
      <c r="F22" s="16"/>
      <c r="G22" s="16"/>
      <c r="H22" s="16"/>
    </row>
    <row r="23" spans="2:8" ht="70.8" customHeight="1" x14ac:dyDescent="0.3">
      <c r="B23" s="23"/>
      <c r="C23" s="71" t="s">
        <v>118</v>
      </c>
      <c r="D23" s="71"/>
      <c r="E23" s="24"/>
      <c r="F23" s="16"/>
      <c r="G23" s="16"/>
      <c r="H23" s="16"/>
    </row>
    <row r="24" spans="2:8" ht="40.200000000000003" customHeight="1" x14ac:dyDescent="0.3">
      <c r="B24" s="23"/>
      <c r="C24" s="71" t="s">
        <v>119</v>
      </c>
      <c r="D24" s="71"/>
      <c r="E24" s="24"/>
      <c r="F24" s="16"/>
      <c r="G24" s="16"/>
      <c r="H24" s="16"/>
    </row>
    <row r="25" spans="2:8" s="59" customFormat="1" ht="19.8" customHeight="1" x14ac:dyDescent="0.3">
      <c r="B25" s="61"/>
      <c r="C25" s="77"/>
      <c r="D25" s="77"/>
      <c r="E25" s="62"/>
      <c r="F25" s="60"/>
      <c r="G25" s="60"/>
      <c r="H25" s="60"/>
    </row>
    <row r="26" spans="2:8" s="19" customFormat="1" ht="25.8" customHeight="1" x14ac:dyDescent="0.3">
      <c r="B26" s="23"/>
      <c r="C26" s="71" t="s">
        <v>120</v>
      </c>
      <c r="D26" s="71"/>
      <c r="E26" s="24"/>
      <c r="F26" s="20"/>
      <c r="G26" s="20"/>
      <c r="H26" s="20"/>
    </row>
    <row r="27" spans="2:8" ht="15" thickBot="1" x14ac:dyDescent="0.35">
      <c r="B27" s="26"/>
      <c r="C27" s="72"/>
      <c r="D27" s="72"/>
      <c r="E27" s="25"/>
      <c r="F27" s="16"/>
      <c r="G27" s="16"/>
      <c r="H27" s="16"/>
    </row>
  </sheetData>
  <sheetProtection password="CA05" sheet="1" objects="1" scenarios="1"/>
  <mergeCells count="17">
    <mergeCell ref="C2:D2"/>
    <mergeCell ref="C13:D13"/>
    <mergeCell ref="C14:D14"/>
    <mergeCell ref="C12:D12"/>
    <mergeCell ref="C25:D25"/>
    <mergeCell ref="C15:D15"/>
    <mergeCell ref="C23:D23"/>
    <mergeCell ref="C20:D20"/>
    <mergeCell ref="C22:D22"/>
    <mergeCell ref="C16:D16"/>
    <mergeCell ref="C17:D17"/>
    <mergeCell ref="C18:D18"/>
    <mergeCell ref="C19:D19"/>
    <mergeCell ref="C27:D27"/>
    <mergeCell ref="C24:D24"/>
    <mergeCell ref="C26:D26"/>
    <mergeCell ref="C21:D21"/>
  </mergeCells>
  <dataValidations count="3">
    <dataValidation errorStyle="warning" allowBlank="1" showInputMessage="1" showErrorMessage="1" promptTitle="Facility Name" prompt="Enter the name of your facility" sqref="D8"/>
    <dataValidation errorStyle="warning" allowBlank="1" showInputMessage="1" showErrorMessage="1" promptTitle="Reporter Name" prompt="Enter your name" sqref="D10"/>
    <dataValidation errorStyle="warning" allowBlank="1" showInputMessage="1" showErrorMessage="1" promptTitle="Facility ARB ID" prompt="Enter the ARB ID for your facility" sqref="D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5"/>
  <sheetViews>
    <sheetView showGridLines="0" tabSelected="1" zoomScale="90" zoomScaleNormal="90" workbookViewId="0"/>
  </sheetViews>
  <sheetFormatPr defaultRowHeight="14.4" x14ac:dyDescent="0.3"/>
  <cols>
    <col min="1" max="1" width="36.44140625" style="31" customWidth="1"/>
    <col min="2" max="2" width="14.6640625" style="31" customWidth="1"/>
    <col min="3" max="3" width="16" style="31" customWidth="1"/>
    <col min="4" max="4" width="14.33203125" style="31" customWidth="1"/>
    <col min="5" max="5" width="15.44140625" style="31" customWidth="1"/>
    <col min="6" max="6" width="16.109375" style="31" customWidth="1"/>
    <col min="7" max="7" width="33.109375" style="67" customWidth="1"/>
    <col min="8" max="8" width="20.88671875" style="31" customWidth="1"/>
    <col min="9" max="9" width="18.33203125" style="31" customWidth="1"/>
    <col min="10" max="16384" width="8.88671875" style="31"/>
  </cols>
  <sheetData>
    <row r="1" spans="1:9" s="27" customFormat="1" ht="18.600000000000001" customHeight="1" x14ac:dyDescent="0.3">
      <c r="A1" s="34" t="s">
        <v>0</v>
      </c>
      <c r="B1" s="35"/>
      <c r="C1" s="35"/>
      <c r="D1" s="35"/>
      <c r="E1" s="35"/>
      <c r="F1" s="35"/>
      <c r="G1" s="63"/>
      <c r="H1" s="35"/>
      <c r="I1" s="35"/>
    </row>
    <row r="2" spans="1:9" s="27" customFormat="1" ht="15.75" customHeight="1" x14ac:dyDescent="0.3">
      <c r="A2" s="36"/>
      <c r="B2" s="36"/>
      <c r="C2" s="36"/>
      <c r="D2" s="36"/>
      <c r="E2" s="36"/>
      <c r="F2" s="36"/>
      <c r="G2" s="64"/>
      <c r="H2" s="36"/>
      <c r="I2" s="36"/>
    </row>
    <row r="3" spans="1:9" s="27" customFormat="1" ht="8.4" customHeight="1" thickBot="1" x14ac:dyDescent="0.35">
      <c r="A3" s="37"/>
      <c r="B3" s="37"/>
      <c r="C3" s="37"/>
      <c r="D3" s="37"/>
      <c r="E3" s="37"/>
      <c r="F3" s="37"/>
      <c r="G3" s="65"/>
      <c r="H3" s="37"/>
      <c r="I3" s="37"/>
    </row>
    <row r="4" spans="1:9" s="27" customFormat="1" ht="51" customHeight="1" thickBot="1" x14ac:dyDescent="0.35">
      <c r="A4" s="30" t="s">
        <v>1</v>
      </c>
      <c r="B4" s="30" t="s">
        <v>121</v>
      </c>
      <c r="C4" s="30" t="s">
        <v>2</v>
      </c>
      <c r="D4" s="30" t="s">
        <v>4</v>
      </c>
      <c r="E4" s="30" t="s">
        <v>122</v>
      </c>
      <c r="F4" s="30" t="s">
        <v>97</v>
      </c>
      <c r="G4" s="30" t="s">
        <v>3</v>
      </c>
      <c r="H4" s="30" t="s">
        <v>84</v>
      </c>
      <c r="I4" s="30" t="s">
        <v>98</v>
      </c>
    </row>
    <row r="5" spans="1:9" s="27" customFormat="1" x14ac:dyDescent="0.3">
      <c r="A5" s="29"/>
      <c r="B5" s="68" t="str">
        <f>IF(ISNA(VLOOKUP(A5,'CWB Data Table'!$A$4:$G$60,2,FALSE)),"",VLOOKUP(A5,'CWB Data Table'!$A$4:$G$60,2,FALSE))</f>
        <v/>
      </c>
      <c r="C5" s="69" t="str">
        <f>IF(ISNA(VLOOKUP(A5,'CWB Data Table'!$A$4:$G$60,3,FALSE)),"",VLOOKUP(A5,'CWB Data Table'!$A$4:$G$60,3,FALSE))</f>
        <v/>
      </c>
      <c r="D5" s="38" t="str">
        <f>IF(ISNA(VLOOKUP(A5,'CWB Data Table'!$A$4:$G$60,4,FALSE)),"",VLOOKUP(A5,'CWB Data Table'!$A$4:$G$60,4,FALSE))</f>
        <v/>
      </c>
      <c r="E5" s="39">
        <f>IF(ISNA(VLOOKUP(A5,'CWB Data Table'!$A$4:$G$60,5,FALSE)),0,VLOOKUP(A5,'CWB Data Table'!$A$4:$G$60,5,FALSE))</f>
        <v>0</v>
      </c>
      <c r="F5" s="40"/>
      <c r="G5" s="66" t="str">
        <f>IF(ISNA(VLOOKUP(A5,'CWB Data Table'!$A$4:$G$60,7,FALSE)),"",VLOOKUP(A5,'CWB Data Table'!$A$4:$G$60,7,FALSE))</f>
        <v/>
      </c>
      <c r="H5" s="32"/>
      <c r="I5" s="41" t="str">
        <f t="shared" ref="I5:I39" si="0">IF(D5="","",IF((E5&lt;&gt;0),(D5+E5*F5*100)*H5,D5*H5))</f>
        <v/>
      </c>
    </row>
    <row r="6" spans="1:9" s="27" customFormat="1" x14ac:dyDescent="0.3">
      <c r="A6" s="28"/>
      <c r="B6" s="68" t="str">
        <f>IF(ISNA(VLOOKUP(A6,'CWB Data Table'!$A$4:$G$60,2,FALSE)),"",VLOOKUP(A6,'CWB Data Table'!$A$4:$G$60,2,FALSE))</f>
        <v/>
      </c>
      <c r="C6" s="69" t="str">
        <f>IF(ISNA(VLOOKUP(A6,'CWB Data Table'!$A$4:$G$60,3,FALSE)),"",VLOOKUP(A6,'CWB Data Table'!$A$4:$G$60,3,FALSE))</f>
        <v/>
      </c>
      <c r="D6" s="38" t="str">
        <f>IF(ISNA(VLOOKUP(A6,'CWB Data Table'!$A$4:$G$60,4,FALSE)),"",VLOOKUP(A6,'CWB Data Table'!$A$4:$G$60,4,FALSE))</f>
        <v/>
      </c>
      <c r="E6" s="39">
        <f>IF(ISNA(VLOOKUP(A6,'CWB Data Table'!$A$4:$G$60,5,FALSE)),0,VLOOKUP(A6,'CWB Data Table'!$A$4:$G$60,5,FALSE))</f>
        <v>0</v>
      </c>
      <c r="F6" s="40"/>
      <c r="G6" s="66" t="str">
        <f>IF(ISNA(VLOOKUP(A6,'CWB Data Table'!$A$4:$G$60,7,FALSE)),"",VLOOKUP(A6,'CWB Data Table'!$A$4:$G$60,7,FALSE))</f>
        <v/>
      </c>
      <c r="H6" s="32"/>
      <c r="I6" s="41" t="str">
        <f t="shared" si="0"/>
        <v/>
      </c>
    </row>
    <row r="7" spans="1:9" s="27" customFormat="1" x14ac:dyDescent="0.3">
      <c r="A7" s="28"/>
      <c r="B7" s="68" t="str">
        <f>IF(ISNA(VLOOKUP(A7,'CWB Data Table'!$A$4:$G$60,2,FALSE)),"",VLOOKUP(A7,'CWB Data Table'!$A$4:$G$60,2,FALSE))</f>
        <v/>
      </c>
      <c r="C7" s="69" t="str">
        <f>IF(ISNA(VLOOKUP(A7,'CWB Data Table'!$A$4:$G$60,3,FALSE)),"",VLOOKUP(A7,'CWB Data Table'!$A$4:$G$60,3,FALSE))</f>
        <v/>
      </c>
      <c r="D7" s="38" t="str">
        <f>IF(ISNA(VLOOKUP(A7,'CWB Data Table'!$A$4:$G$60,4,FALSE)),"",VLOOKUP(A7,'CWB Data Table'!$A$4:$G$60,4,FALSE))</f>
        <v/>
      </c>
      <c r="E7" s="39">
        <f>IF(ISNA(VLOOKUP(A7,'CWB Data Table'!$A$4:$G$60,5,FALSE)),0,VLOOKUP(A7,'CWB Data Table'!$A$4:$G$60,5,FALSE))</f>
        <v>0</v>
      </c>
      <c r="F7" s="40"/>
      <c r="G7" s="66" t="str">
        <f>IF(ISNA(VLOOKUP(A7,'CWB Data Table'!$A$4:$G$60,7,FALSE)),"",VLOOKUP(A7,'CWB Data Table'!$A$4:$G$60,7,FALSE))</f>
        <v/>
      </c>
      <c r="H7" s="32"/>
      <c r="I7" s="41" t="str">
        <f t="shared" si="0"/>
        <v/>
      </c>
    </row>
    <row r="8" spans="1:9" s="27" customFormat="1" x14ac:dyDescent="0.3">
      <c r="A8" s="28"/>
      <c r="B8" s="68" t="str">
        <f>IF(ISNA(VLOOKUP(A8,'CWB Data Table'!$A$4:$G$60,2,FALSE)),"",VLOOKUP(A8,'CWB Data Table'!$A$4:$G$60,2,FALSE))</f>
        <v/>
      </c>
      <c r="C8" s="69" t="str">
        <f>IF(ISNA(VLOOKUP(A8,'CWB Data Table'!$A$4:$G$60,3,FALSE)),"",VLOOKUP(A8,'CWB Data Table'!$A$4:$G$60,3,FALSE))</f>
        <v/>
      </c>
      <c r="D8" s="38" t="str">
        <f>IF(ISNA(VLOOKUP(A8,'CWB Data Table'!$A$4:$G$60,4,FALSE)),"",VLOOKUP(A8,'CWB Data Table'!$A$4:$G$60,4,FALSE))</f>
        <v/>
      </c>
      <c r="E8" s="39">
        <f>IF(ISNA(VLOOKUP(A8,'CWB Data Table'!$A$4:$G$60,5,FALSE)),0,VLOOKUP(A8,'CWB Data Table'!$A$4:$G$60,5,FALSE))</f>
        <v>0</v>
      </c>
      <c r="F8" s="40"/>
      <c r="G8" s="66" t="str">
        <f>IF(ISNA(VLOOKUP(A8,'CWB Data Table'!$A$4:$G$60,7,FALSE)),"",VLOOKUP(A8,'CWB Data Table'!$A$4:$G$60,7,FALSE))</f>
        <v/>
      </c>
      <c r="H8" s="32"/>
      <c r="I8" s="41" t="str">
        <f t="shared" si="0"/>
        <v/>
      </c>
    </row>
    <row r="9" spans="1:9" s="27" customFormat="1" x14ac:dyDescent="0.3">
      <c r="A9" s="28"/>
      <c r="B9" s="68" t="str">
        <f>IF(ISNA(VLOOKUP(A9,'CWB Data Table'!$A$4:$G$60,2,FALSE)),"",VLOOKUP(A9,'CWB Data Table'!$A$4:$G$60,2,FALSE))</f>
        <v/>
      </c>
      <c r="C9" s="69" t="str">
        <f>IF(ISNA(VLOOKUP(A9,'CWB Data Table'!$A$4:$G$60,3,FALSE)),"",VLOOKUP(A9,'CWB Data Table'!$A$4:$G$60,3,FALSE))</f>
        <v/>
      </c>
      <c r="D9" s="38" t="str">
        <f>IF(ISNA(VLOOKUP(A9,'CWB Data Table'!$A$4:$G$60,4,FALSE)),"",VLOOKUP(A9,'CWB Data Table'!$A$4:$G$60,4,FALSE))</f>
        <v/>
      </c>
      <c r="E9" s="39">
        <f>IF(ISNA(VLOOKUP(A9,'CWB Data Table'!$A$4:$G$60,5,FALSE)),0,VLOOKUP(A9,'CWB Data Table'!$A$4:$G$60,5,FALSE))</f>
        <v>0</v>
      </c>
      <c r="F9" s="40"/>
      <c r="G9" s="66" t="str">
        <f>IF(ISNA(VLOOKUP(A9,'CWB Data Table'!$A$4:$G$60,7,FALSE)),"",VLOOKUP(A9,'CWB Data Table'!$A$4:$G$60,7,FALSE))</f>
        <v/>
      </c>
      <c r="H9" s="32"/>
      <c r="I9" s="41" t="str">
        <f t="shared" si="0"/>
        <v/>
      </c>
    </row>
    <row r="10" spans="1:9" s="27" customFormat="1" x14ac:dyDescent="0.3">
      <c r="A10" s="28"/>
      <c r="B10" s="68" t="str">
        <f>IF(ISNA(VLOOKUP(A10,'CWB Data Table'!$A$4:$G$60,2,FALSE)),"",VLOOKUP(A10,'CWB Data Table'!$A$4:$G$60,2,FALSE))</f>
        <v/>
      </c>
      <c r="C10" s="69" t="str">
        <f>IF(ISNA(VLOOKUP(A10,'CWB Data Table'!$A$4:$G$60,3,FALSE)),"",VLOOKUP(A10,'CWB Data Table'!$A$4:$G$60,3,FALSE))</f>
        <v/>
      </c>
      <c r="D10" s="38" t="str">
        <f>IF(ISNA(VLOOKUP(A10,'CWB Data Table'!$A$4:$G$60,4,FALSE)),"",VLOOKUP(A10,'CWB Data Table'!$A$4:$G$60,4,FALSE))</f>
        <v/>
      </c>
      <c r="E10" s="39">
        <f>IF(ISNA(VLOOKUP(A10,'CWB Data Table'!$A$4:$G$60,5,FALSE)),0,VLOOKUP(A10,'CWB Data Table'!$A$4:$G$60,5,FALSE))</f>
        <v>0</v>
      </c>
      <c r="F10" s="40"/>
      <c r="G10" s="66" t="str">
        <f>IF(ISNA(VLOOKUP(A10,'CWB Data Table'!$A$4:$G$60,7,FALSE)),"",VLOOKUP(A10,'CWB Data Table'!$A$4:$G$60,7,FALSE))</f>
        <v/>
      </c>
      <c r="H10" s="32"/>
      <c r="I10" s="41" t="str">
        <f t="shared" si="0"/>
        <v/>
      </c>
    </row>
    <row r="11" spans="1:9" s="27" customFormat="1" x14ac:dyDescent="0.3">
      <c r="A11" s="28"/>
      <c r="B11" s="68" t="str">
        <f>IF(ISNA(VLOOKUP(A11,'CWB Data Table'!$A$4:$G$60,2,FALSE)),"",VLOOKUP(A11,'CWB Data Table'!$A$4:$G$60,2,FALSE))</f>
        <v/>
      </c>
      <c r="C11" s="69" t="str">
        <f>IF(ISNA(VLOOKUP(A11,'CWB Data Table'!$A$4:$G$60,3,FALSE)),"",VLOOKUP(A11,'CWB Data Table'!$A$4:$G$60,3,FALSE))</f>
        <v/>
      </c>
      <c r="D11" s="38" t="str">
        <f>IF(ISNA(VLOOKUP(A11,'CWB Data Table'!$A$4:$G$60,4,FALSE)),"",VLOOKUP(A11,'CWB Data Table'!$A$4:$G$60,4,FALSE))</f>
        <v/>
      </c>
      <c r="E11" s="39">
        <f>IF(ISNA(VLOOKUP(A11,'CWB Data Table'!$A$4:$G$60,5,FALSE)),0,VLOOKUP(A11,'CWB Data Table'!$A$4:$G$60,5,FALSE))</f>
        <v>0</v>
      </c>
      <c r="F11" s="40"/>
      <c r="G11" s="66" t="str">
        <f>IF(ISNA(VLOOKUP(A11,'CWB Data Table'!$A$4:$G$60,7,FALSE)),"",VLOOKUP(A11,'CWB Data Table'!$A$4:$G$60,7,FALSE))</f>
        <v/>
      </c>
      <c r="H11" s="32"/>
      <c r="I11" s="41" t="str">
        <f t="shared" si="0"/>
        <v/>
      </c>
    </row>
    <row r="12" spans="1:9" s="27" customFormat="1" ht="15.75" customHeight="1" x14ac:dyDescent="0.3">
      <c r="A12" s="28"/>
      <c r="B12" s="68" t="str">
        <f>IF(ISNA(VLOOKUP(A12,'CWB Data Table'!$A$4:$G$60,2,FALSE)),"",VLOOKUP(A12,'CWB Data Table'!$A$4:$G$60,2,FALSE))</f>
        <v/>
      </c>
      <c r="C12" s="69" t="str">
        <f>IF(ISNA(VLOOKUP(A12,'CWB Data Table'!$A$4:$G$60,3,FALSE)),"",VLOOKUP(A12,'CWB Data Table'!$A$4:$G$60,3,FALSE))</f>
        <v/>
      </c>
      <c r="D12" s="38" t="str">
        <f>IF(ISNA(VLOOKUP(A12,'CWB Data Table'!$A$4:$G$60,4,FALSE)),"",VLOOKUP(A12,'CWB Data Table'!$A$4:$G$60,4,FALSE))</f>
        <v/>
      </c>
      <c r="E12" s="39">
        <f>IF(ISNA(VLOOKUP(A12,'CWB Data Table'!$A$4:$G$60,5,FALSE)),0,VLOOKUP(A12,'CWB Data Table'!$A$4:$G$60,5,FALSE))</f>
        <v>0</v>
      </c>
      <c r="F12" s="40"/>
      <c r="G12" s="66" t="str">
        <f>IF(ISNA(VLOOKUP(A12,'CWB Data Table'!$A$4:$G$60,7,FALSE)),"",VLOOKUP(A12,'CWB Data Table'!$A$4:$G$60,7,FALSE))</f>
        <v/>
      </c>
      <c r="H12" s="32"/>
      <c r="I12" s="41" t="str">
        <f t="shared" si="0"/>
        <v/>
      </c>
    </row>
    <row r="13" spans="1:9" s="27" customFormat="1" x14ac:dyDescent="0.3">
      <c r="A13" s="28"/>
      <c r="B13" s="68" t="str">
        <f>IF(ISNA(VLOOKUP(A13,'CWB Data Table'!$A$4:$G$60,2,FALSE)),"",VLOOKUP(A13,'CWB Data Table'!$A$4:$G$60,2,FALSE))</f>
        <v/>
      </c>
      <c r="C13" s="69" t="str">
        <f>IF(ISNA(VLOOKUP(A13,'CWB Data Table'!$A$4:$G$60,3,FALSE)),"",VLOOKUP(A13,'CWB Data Table'!$A$4:$G$60,3,FALSE))</f>
        <v/>
      </c>
      <c r="D13" s="38" t="str">
        <f>IF(ISNA(VLOOKUP(A13,'CWB Data Table'!$A$4:$G$60,4,FALSE)),"",VLOOKUP(A13,'CWB Data Table'!$A$4:$G$60,4,FALSE))</f>
        <v/>
      </c>
      <c r="E13" s="39">
        <f>IF(ISNA(VLOOKUP(A13,'CWB Data Table'!$A$4:$G$60,5,FALSE)),0,VLOOKUP(A13,'CWB Data Table'!$A$4:$G$60,5,FALSE))</f>
        <v>0</v>
      </c>
      <c r="F13" s="40"/>
      <c r="G13" s="66" t="str">
        <f>IF(ISNA(VLOOKUP(A13,'CWB Data Table'!$A$4:$G$60,7,FALSE)),"",VLOOKUP(A13,'CWB Data Table'!$A$4:$G$60,7,FALSE))</f>
        <v/>
      </c>
      <c r="H13" s="32"/>
      <c r="I13" s="41" t="str">
        <f t="shared" si="0"/>
        <v/>
      </c>
    </row>
    <row r="14" spans="1:9" s="27" customFormat="1" x14ac:dyDescent="0.3">
      <c r="A14" s="28"/>
      <c r="B14" s="68" t="str">
        <f>IF(ISNA(VLOOKUP(A14,'CWB Data Table'!$A$4:$G$60,2,FALSE)),"",VLOOKUP(A14,'CWB Data Table'!$A$4:$G$60,2,FALSE))</f>
        <v/>
      </c>
      <c r="C14" s="69" t="str">
        <f>IF(ISNA(VLOOKUP(A14,'CWB Data Table'!$A$4:$G$60,3,FALSE)),"",VLOOKUP(A14,'CWB Data Table'!$A$4:$G$60,3,FALSE))</f>
        <v/>
      </c>
      <c r="D14" s="38" t="str">
        <f>IF(ISNA(VLOOKUP(A14,'CWB Data Table'!$A$4:$G$60,4,FALSE)),"",VLOOKUP(A14,'CWB Data Table'!$A$4:$G$60,4,FALSE))</f>
        <v/>
      </c>
      <c r="E14" s="39">
        <f>IF(ISNA(VLOOKUP(A14,'CWB Data Table'!$A$4:$G$60,5,FALSE)),0,VLOOKUP(A14,'CWB Data Table'!$A$4:$G$60,5,FALSE))</f>
        <v>0</v>
      </c>
      <c r="F14" s="40"/>
      <c r="G14" s="66" t="str">
        <f>IF(ISNA(VLOOKUP(A14,'CWB Data Table'!$A$4:$G$60,7,FALSE)),"",VLOOKUP(A14,'CWB Data Table'!$A$4:$G$60,7,FALSE))</f>
        <v/>
      </c>
      <c r="H14" s="32"/>
      <c r="I14" s="41" t="str">
        <f t="shared" si="0"/>
        <v/>
      </c>
    </row>
    <row r="15" spans="1:9" s="27" customFormat="1" x14ac:dyDescent="0.3">
      <c r="A15" s="28"/>
      <c r="B15" s="68" t="str">
        <f>IF(ISNA(VLOOKUP(A15,'CWB Data Table'!$A$4:$G$60,2,FALSE)),"",VLOOKUP(A15,'CWB Data Table'!$A$4:$G$60,2,FALSE))</f>
        <v/>
      </c>
      <c r="C15" s="69" t="str">
        <f>IF(ISNA(VLOOKUP(A15,'CWB Data Table'!$A$4:$G$60,3,FALSE)),"",VLOOKUP(A15,'CWB Data Table'!$A$4:$G$60,3,FALSE))</f>
        <v/>
      </c>
      <c r="D15" s="38" t="str">
        <f>IF(ISNA(VLOOKUP(A15,'CWB Data Table'!$A$4:$G$60,4,FALSE)),"",VLOOKUP(A15,'CWB Data Table'!$A$4:$G$60,4,FALSE))</f>
        <v/>
      </c>
      <c r="E15" s="39">
        <f>IF(ISNA(VLOOKUP(A15,'CWB Data Table'!$A$4:$G$60,5,FALSE)),0,VLOOKUP(A15,'CWB Data Table'!$A$4:$G$60,5,FALSE))</f>
        <v>0</v>
      </c>
      <c r="F15" s="40"/>
      <c r="G15" s="66" t="str">
        <f>IF(ISNA(VLOOKUP(A15,'CWB Data Table'!$A$4:$G$60,7,FALSE)),"",VLOOKUP(A15,'CWB Data Table'!$A$4:$G$60,7,FALSE))</f>
        <v/>
      </c>
      <c r="H15" s="32"/>
      <c r="I15" s="41" t="str">
        <f t="shared" si="0"/>
        <v/>
      </c>
    </row>
    <row r="16" spans="1:9" s="27" customFormat="1" x14ac:dyDescent="0.3">
      <c r="A16" s="28"/>
      <c r="B16" s="68" t="str">
        <f>IF(ISNA(VLOOKUP(A16,'CWB Data Table'!$A$4:$G$60,2,FALSE)),"",VLOOKUP(A16,'CWB Data Table'!$A$4:$G$60,2,FALSE))</f>
        <v/>
      </c>
      <c r="C16" s="69" t="str">
        <f>IF(ISNA(VLOOKUP(A16,'CWB Data Table'!$A$4:$G$60,3,FALSE)),"",VLOOKUP(A16,'CWB Data Table'!$A$4:$G$60,3,FALSE))</f>
        <v/>
      </c>
      <c r="D16" s="38" t="str">
        <f>IF(ISNA(VLOOKUP(A16,'CWB Data Table'!$A$4:$G$60,4,FALSE)),"",VLOOKUP(A16,'CWB Data Table'!$A$4:$G$60,4,FALSE))</f>
        <v/>
      </c>
      <c r="E16" s="39">
        <f>IF(ISNA(VLOOKUP(A16,'CWB Data Table'!$A$4:$G$60,5,FALSE)),0,VLOOKUP(A16,'CWB Data Table'!$A$4:$G$60,5,FALSE))</f>
        <v>0</v>
      </c>
      <c r="F16" s="40"/>
      <c r="G16" s="66" t="str">
        <f>IF(ISNA(VLOOKUP(A16,'CWB Data Table'!$A$4:$G$60,7,FALSE)),"",VLOOKUP(A16,'CWB Data Table'!$A$4:$G$60,7,FALSE))</f>
        <v/>
      </c>
      <c r="H16" s="32"/>
      <c r="I16" s="41" t="str">
        <f t="shared" si="0"/>
        <v/>
      </c>
    </row>
    <row r="17" spans="1:9" s="27" customFormat="1" x14ac:dyDescent="0.3">
      <c r="A17" s="28"/>
      <c r="B17" s="68" t="str">
        <f>IF(ISNA(VLOOKUP(A17,'CWB Data Table'!$A$4:$G$60,2,FALSE)),"",VLOOKUP(A17,'CWB Data Table'!$A$4:$G$60,2,FALSE))</f>
        <v/>
      </c>
      <c r="C17" s="69" t="str">
        <f>IF(ISNA(VLOOKUP(A17,'CWB Data Table'!$A$4:$G$60,3,FALSE)),"",VLOOKUP(A17,'CWB Data Table'!$A$4:$G$60,3,FALSE))</f>
        <v/>
      </c>
      <c r="D17" s="38" t="str">
        <f>IF(ISNA(VLOOKUP(A17,'CWB Data Table'!$A$4:$G$60,4,FALSE)),"",VLOOKUP(A17,'CWB Data Table'!$A$4:$G$60,4,FALSE))</f>
        <v/>
      </c>
      <c r="E17" s="39">
        <f>IF(ISNA(VLOOKUP(A17,'CWB Data Table'!$A$4:$G$60,5,FALSE)),0,VLOOKUP(A17,'CWB Data Table'!$A$4:$G$60,5,FALSE))</f>
        <v>0</v>
      </c>
      <c r="F17" s="40"/>
      <c r="G17" s="66" t="str">
        <f>IF(ISNA(VLOOKUP(A17,'CWB Data Table'!$A$4:$G$60,7,FALSE)),"",VLOOKUP(A17,'CWB Data Table'!$A$4:$G$60,7,FALSE))</f>
        <v/>
      </c>
      <c r="H17" s="32"/>
      <c r="I17" s="41" t="str">
        <f t="shared" si="0"/>
        <v/>
      </c>
    </row>
    <row r="18" spans="1:9" s="27" customFormat="1" x14ac:dyDescent="0.3">
      <c r="A18" s="28"/>
      <c r="B18" s="68" t="str">
        <f>IF(ISNA(VLOOKUP(A18,'CWB Data Table'!$A$4:$G$60,2,FALSE)),"",VLOOKUP(A18,'CWB Data Table'!$A$4:$G$60,2,FALSE))</f>
        <v/>
      </c>
      <c r="C18" s="69" t="str">
        <f>IF(ISNA(VLOOKUP(A18,'CWB Data Table'!$A$4:$G$60,3,FALSE)),"",VLOOKUP(A18,'CWB Data Table'!$A$4:$G$60,3,FALSE))</f>
        <v/>
      </c>
      <c r="D18" s="38" t="str">
        <f>IF(ISNA(VLOOKUP(A18,'CWB Data Table'!$A$4:$G$60,4,FALSE)),"",VLOOKUP(A18,'CWB Data Table'!$A$4:$G$60,4,FALSE))</f>
        <v/>
      </c>
      <c r="E18" s="39">
        <f>IF(ISNA(VLOOKUP(A18,'CWB Data Table'!$A$4:$G$60,5,FALSE)),0,VLOOKUP(A18,'CWB Data Table'!$A$4:$G$60,5,FALSE))</f>
        <v>0</v>
      </c>
      <c r="F18" s="40"/>
      <c r="G18" s="66" t="str">
        <f>IF(ISNA(VLOOKUP(A18,'CWB Data Table'!$A$4:$G$60,7,FALSE)),"",VLOOKUP(A18,'CWB Data Table'!$A$4:$G$60,7,FALSE))</f>
        <v/>
      </c>
      <c r="H18" s="32"/>
      <c r="I18" s="41" t="str">
        <f t="shared" si="0"/>
        <v/>
      </c>
    </row>
    <row r="19" spans="1:9" s="27" customFormat="1" x14ac:dyDescent="0.3">
      <c r="A19" s="28"/>
      <c r="B19" s="68" t="str">
        <f>IF(ISNA(VLOOKUP(A19,'CWB Data Table'!$A$4:$G$60,2,FALSE)),"",VLOOKUP(A19,'CWB Data Table'!$A$4:$G$60,2,FALSE))</f>
        <v/>
      </c>
      <c r="C19" s="69" t="str">
        <f>IF(ISNA(VLOOKUP(A19,'CWB Data Table'!$A$4:$G$60,3,FALSE)),"",VLOOKUP(A19,'CWB Data Table'!$A$4:$G$60,3,FALSE))</f>
        <v/>
      </c>
      <c r="D19" s="38" t="str">
        <f>IF(ISNA(VLOOKUP(A19,'CWB Data Table'!$A$4:$G$60,4,FALSE)),"",VLOOKUP(A19,'CWB Data Table'!$A$4:$G$60,4,FALSE))</f>
        <v/>
      </c>
      <c r="E19" s="39">
        <f>IF(ISNA(VLOOKUP(A19,'CWB Data Table'!$A$4:$G$60,5,FALSE)),0,VLOOKUP(A19,'CWB Data Table'!$A$4:$G$60,5,FALSE))</f>
        <v>0</v>
      </c>
      <c r="F19" s="40"/>
      <c r="G19" s="66" t="str">
        <f>IF(ISNA(VLOOKUP(A19,'CWB Data Table'!$A$4:$G$60,7,FALSE)),"",VLOOKUP(A19,'CWB Data Table'!$A$4:$G$60,7,FALSE))</f>
        <v/>
      </c>
      <c r="H19" s="32"/>
      <c r="I19" s="41" t="str">
        <f t="shared" si="0"/>
        <v/>
      </c>
    </row>
    <row r="20" spans="1:9" s="27" customFormat="1" x14ac:dyDescent="0.3">
      <c r="A20" s="28"/>
      <c r="B20" s="68" t="str">
        <f>IF(ISNA(VLOOKUP(A20,'CWB Data Table'!$A$4:$G$60,2,FALSE)),"",VLOOKUP(A20,'CWB Data Table'!$A$4:$G$60,2,FALSE))</f>
        <v/>
      </c>
      <c r="C20" s="69" t="str">
        <f>IF(ISNA(VLOOKUP(A20,'CWB Data Table'!$A$4:$G$60,3,FALSE)),"",VLOOKUP(A20,'CWB Data Table'!$A$4:$G$60,3,FALSE))</f>
        <v/>
      </c>
      <c r="D20" s="38" t="str">
        <f>IF(ISNA(VLOOKUP(A20,'CWB Data Table'!$A$4:$G$60,4,FALSE)),"",VLOOKUP(A20,'CWB Data Table'!$A$4:$G$60,4,FALSE))</f>
        <v/>
      </c>
      <c r="E20" s="39">
        <f>IF(ISNA(VLOOKUP(A20,'CWB Data Table'!$A$4:$G$60,5,FALSE)),0,VLOOKUP(A20,'CWB Data Table'!$A$4:$G$60,5,FALSE))</f>
        <v>0</v>
      </c>
      <c r="F20" s="40"/>
      <c r="G20" s="66" t="str">
        <f>IF(ISNA(VLOOKUP(A20,'CWB Data Table'!$A$4:$G$60,7,FALSE)),"",VLOOKUP(A20,'CWB Data Table'!$A$4:$G$60,7,FALSE))</f>
        <v/>
      </c>
      <c r="H20" s="32"/>
      <c r="I20" s="41" t="str">
        <f t="shared" si="0"/>
        <v/>
      </c>
    </row>
    <row r="21" spans="1:9" s="27" customFormat="1" x14ac:dyDescent="0.3">
      <c r="A21" s="28"/>
      <c r="B21" s="68" t="str">
        <f>IF(ISNA(VLOOKUP(A21,'CWB Data Table'!$A$4:$G$60,2,FALSE)),"",VLOOKUP(A21,'CWB Data Table'!$A$4:$G$60,2,FALSE))</f>
        <v/>
      </c>
      <c r="C21" s="69" t="str">
        <f>IF(ISNA(VLOOKUP(A21,'CWB Data Table'!$A$4:$G$60,3,FALSE)),"",VLOOKUP(A21,'CWB Data Table'!$A$4:$G$60,3,FALSE))</f>
        <v/>
      </c>
      <c r="D21" s="38" t="str">
        <f>IF(ISNA(VLOOKUP(A21,'CWB Data Table'!$A$4:$G$60,4,FALSE)),"",VLOOKUP(A21,'CWB Data Table'!$A$4:$G$60,4,FALSE))</f>
        <v/>
      </c>
      <c r="E21" s="39">
        <f>IF(ISNA(VLOOKUP(A21,'CWB Data Table'!$A$4:$G$60,5,FALSE)),0,VLOOKUP(A21,'CWB Data Table'!$A$4:$G$60,5,FALSE))</f>
        <v>0</v>
      </c>
      <c r="F21" s="40"/>
      <c r="G21" s="66" t="str">
        <f>IF(ISNA(VLOOKUP(A21,'CWB Data Table'!$A$4:$G$60,7,FALSE)),"",VLOOKUP(A21,'CWB Data Table'!$A$4:$G$60,7,FALSE))</f>
        <v/>
      </c>
      <c r="H21" s="32"/>
      <c r="I21" s="41" t="str">
        <f t="shared" si="0"/>
        <v/>
      </c>
    </row>
    <row r="22" spans="1:9" s="27" customFormat="1" x14ac:dyDescent="0.3">
      <c r="A22" s="28"/>
      <c r="B22" s="68" t="str">
        <f>IF(ISNA(VLOOKUP(A22,'CWB Data Table'!$A$4:$G$60,2,FALSE)),"",VLOOKUP(A22,'CWB Data Table'!$A$4:$G$60,2,FALSE))</f>
        <v/>
      </c>
      <c r="C22" s="69" t="str">
        <f>IF(ISNA(VLOOKUP(A22,'CWB Data Table'!$A$4:$G$60,3,FALSE)),"",VLOOKUP(A22,'CWB Data Table'!$A$4:$G$60,3,FALSE))</f>
        <v/>
      </c>
      <c r="D22" s="38" t="str">
        <f>IF(ISNA(VLOOKUP(A22,'CWB Data Table'!$A$4:$G$60,4,FALSE)),"",VLOOKUP(A22,'CWB Data Table'!$A$4:$G$60,4,FALSE))</f>
        <v/>
      </c>
      <c r="E22" s="39">
        <f>IF(ISNA(VLOOKUP(A22,'CWB Data Table'!$A$4:$G$60,5,FALSE)),0,VLOOKUP(A22,'CWB Data Table'!$A$4:$G$60,5,FALSE))</f>
        <v>0</v>
      </c>
      <c r="F22" s="40"/>
      <c r="G22" s="66" t="str">
        <f>IF(ISNA(VLOOKUP(A22,'CWB Data Table'!$A$4:$G$60,7,FALSE)),"",VLOOKUP(A22,'CWB Data Table'!$A$4:$G$60,7,FALSE))</f>
        <v/>
      </c>
      <c r="H22" s="32"/>
      <c r="I22" s="41" t="str">
        <f t="shared" si="0"/>
        <v/>
      </c>
    </row>
    <row r="23" spans="1:9" s="27" customFormat="1" x14ac:dyDescent="0.3">
      <c r="A23" s="28"/>
      <c r="B23" s="68" t="str">
        <f>IF(ISNA(VLOOKUP(A23,'CWB Data Table'!$A$4:$G$60,2,FALSE)),"",VLOOKUP(A23,'CWB Data Table'!$A$4:$G$60,2,FALSE))</f>
        <v/>
      </c>
      <c r="C23" s="69" t="str">
        <f>IF(ISNA(VLOOKUP(A23,'CWB Data Table'!$A$4:$G$60,3,FALSE)),"",VLOOKUP(A23,'CWB Data Table'!$A$4:$G$60,3,FALSE))</f>
        <v/>
      </c>
      <c r="D23" s="38" t="str">
        <f>IF(ISNA(VLOOKUP(A23,'CWB Data Table'!$A$4:$G$60,4,FALSE)),"",VLOOKUP(A23,'CWB Data Table'!$A$4:$G$60,4,FALSE))</f>
        <v/>
      </c>
      <c r="E23" s="39">
        <f>IF(ISNA(VLOOKUP(A23,'CWB Data Table'!$A$4:$G$60,5,FALSE)),0,VLOOKUP(A23,'CWB Data Table'!$A$4:$G$60,5,FALSE))</f>
        <v>0</v>
      </c>
      <c r="F23" s="40"/>
      <c r="G23" s="66" t="str">
        <f>IF(ISNA(VLOOKUP(A23,'CWB Data Table'!$A$4:$G$60,7,FALSE)),"",VLOOKUP(A23,'CWB Data Table'!$A$4:$G$60,7,FALSE))</f>
        <v/>
      </c>
      <c r="H23" s="32"/>
      <c r="I23" s="41" t="str">
        <f t="shared" si="0"/>
        <v/>
      </c>
    </row>
    <row r="24" spans="1:9" s="27" customFormat="1" x14ac:dyDescent="0.3">
      <c r="A24" s="28"/>
      <c r="B24" s="68" t="str">
        <f>IF(ISNA(VLOOKUP(A24,'CWB Data Table'!$A$4:$G$60,2,FALSE)),"",VLOOKUP(A24,'CWB Data Table'!$A$4:$G$60,2,FALSE))</f>
        <v/>
      </c>
      <c r="C24" s="69" t="str">
        <f>IF(ISNA(VLOOKUP(A24,'CWB Data Table'!$A$4:$G$60,3,FALSE)),"",VLOOKUP(A24,'CWB Data Table'!$A$4:$G$60,3,FALSE))</f>
        <v/>
      </c>
      <c r="D24" s="38" t="str">
        <f>IF(ISNA(VLOOKUP(A24,'CWB Data Table'!$A$4:$G$60,4,FALSE)),"",VLOOKUP(A24,'CWB Data Table'!$A$4:$G$60,4,FALSE))</f>
        <v/>
      </c>
      <c r="E24" s="39">
        <f>IF(ISNA(VLOOKUP(A24,'CWB Data Table'!$A$4:$G$60,5,FALSE)),0,VLOOKUP(A24,'CWB Data Table'!$A$4:$G$60,5,FALSE))</f>
        <v>0</v>
      </c>
      <c r="F24" s="40"/>
      <c r="G24" s="66" t="str">
        <f>IF(ISNA(VLOOKUP(A24,'CWB Data Table'!$A$4:$G$60,7,FALSE)),"",VLOOKUP(A24,'CWB Data Table'!$A$4:$G$60,7,FALSE))</f>
        <v/>
      </c>
      <c r="H24" s="32"/>
      <c r="I24" s="41" t="str">
        <f t="shared" si="0"/>
        <v/>
      </c>
    </row>
    <row r="25" spans="1:9" s="27" customFormat="1" x14ac:dyDescent="0.3">
      <c r="A25" s="28"/>
      <c r="B25" s="68" t="str">
        <f>IF(ISNA(VLOOKUP(A25,'CWB Data Table'!$A$4:$G$60,2,FALSE)),"",VLOOKUP(A25,'CWB Data Table'!$A$4:$G$60,2,FALSE))</f>
        <v/>
      </c>
      <c r="C25" s="69" t="str">
        <f>IF(ISNA(VLOOKUP(A25,'CWB Data Table'!$A$4:$G$60,3,FALSE)),"",VLOOKUP(A25,'CWB Data Table'!$A$4:$G$60,3,FALSE))</f>
        <v/>
      </c>
      <c r="D25" s="38" t="str">
        <f>IF(ISNA(VLOOKUP(A25,'CWB Data Table'!$A$4:$G$60,4,FALSE)),"",VLOOKUP(A25,'CWB Data Table'!$A$4:$G$60,4,FALSE))</f>
        <v/>
      </c>
      <c r="E25" s="39">
        <f>IF(ISNA(VLOOKUP(A25,'CWB Data Table'!$A$4:$G$60,5,FALSE)),0,VLOOKUP(A25,'CWB Data Table'!$A$4:$G$60,5,FALSE))</f>
        <v>0</v>
      </c>
      <c r="F25" s="40"/>
      <c r="G25" s="66" t="str">
        <f>IF(ISNA(VLOOKUP(A25,'CWB Data Table'!$A$4:$G$60,7,FALSE)),"",VLOOKUP(A25,'CWB Data Table'!$A$4:$G$60,7,FALSE))</f>
        <v/>
      </c>
      <c r="H25" s="32"/>
      <c r="I25" s="41" t="str">
        <f t="shared" si="0"/>
        <v/>
      </c>
    </row>
    <row r="26" spans="1:9" s="27" customFormat="1" x14ac:dyDescent="0.3">
      <c r="A26" s="28"/>
      <c r="B26" s="68" t="str">
        <f>IF(ISNA(VLOOKUP(A26,'CWB Data Table'!$A$4:$G$60,2,FALSE)),"",VLOOKUP(A26,'CWB Data Table'!$A$4:$G$60,2,FALSE))</f>
        <v/>
      </c>
      <c r="C26" s="69" t="str">
        <f>IF(ISNA(VLOOKUP(A26,'CWB Data Table'!$A$4:$G$60,3,FALSE)),"",VLOOKUP(A26,'CWB Data Table'!$A$4:$G$60,3,FALSE))</f>
        <v/>
      </c>
      <c r="D26" s="38" t="str">
        <f>IF(ISNA(VLOOKUP(A26,'CWB Data Table'!$A$4:$G$60,4,FALSE)),"",VLOOKUP(A26,'CWB Data Table'!$A$4:$G$60,4,FALSE))</f>
        <v/>
      </c>
      <c r="E26" s="39">
        <f>IF(ISNA(VLOOKUP(A26,'CWB Data Table'!$A$4:$G$60,5,FALSE)),0,VLOOKUP(A26,'CWB Data Table'!$A$4:$G$60,5,FALSE))</f>
        <v>0</v>
      </c>
      <c r="F26" s="40"/>
      <c r="G26" s="66" t="str">
        <f>IF(ISNA(VLOOKUP(A26,'CWB Data Table'!$A$4:$G$60,7,FALSE)),"",VLOOKUP(A26,'CWB Data Table'!$A$4:$G$60,7,FALSE))</f>
        <v/>
      </c>
      <c r="H26" s="32"/>
      <c r="I26" s="41" t="str">
        <f t="shared" si="0"/>
        <v/>
      </c>
    </row>
    <row r="27" spans="1:9" s="27" customFormat="1" x14ac:dyDescent="0.3">
      <c r="A27" s="28"/>
      <c r="B27" s="68" t="str">
        <f>IF(ISNA(VLOOKUP(A27,'CWB Data Table'!$A$4:$G$60,2,FALSE)),"",VLOOKUP(A27,'CWB Data Table'!$A$4:$G$60,2,FALSE))</f>
        <v/>
      </c>
      <c r="C27" s="69" t="str">
        <f>IF(ISNA(VLOOKUP(A27,'CWB Data Table'!$A$4:$G$60,3,FALSE)),"",VLOOKUP(A27,'CWB Data Table'!$A$4:$G$60,3,FALSE))</f>
        <v/>
      </c>
      <c r="D27" s="38" t="str">
        <f>IF(ISNA(VLOOKUP(A27,'CWB Data Table'!$A$4:$G$60,4,FALSE)),"",VLOOKUP(A27,'CWB Data Table'!$A$4:$G$60,4,FALSE))</f>
        <v/>
      </c>
      <c r="E27" s="39">
        <f>IF(ISNA(VLOOKUP(A27,'CWB Data Table'!$A$4:$G$60,5,FALSE)),0,VLOOKUP(A27,'CWB Data Table'!$A$4:$G$60,5,FALSE))</f>
        <v>0</v>
      </c>
      <c r="F27" s="40"/>
      <c r="G27" s="66" t="str">
        <f>IF(ISNA(VLOOKUP(A27,'CWB Data Table'!$A$4:$G$60,7,FALSE)),"",VLOOKUP(A27,'CWB Data Table'!$A$4:$G$60,7,FALSE))</f>
        <v/>
      </c>
      <c r="H27" s="32"/>
      <c r="I27" s="41" t="str">
        <f t="shared" si="0"/>
        <v/>
      </c>
    </row>
    <row r="28" spans="1:9" s="27" customFormat="1" x14ac:dyDescent="0.3">
      <c r="A28" s="28"/>
      <c r="B28" s="68" t="str">
        <f>IF(ISNA(VLOOKUP(A28,'CWB Data Table'!$A$4:$G$60,2,FALSE)),"",VLOOKUP(A28,'CWB Data Table'!$A$4:$G$60,2,FALSE))</f>
        <v/>
      </c>
      <c r="C28" s="69" t="str">
        <f>IF(ISNA(VLOOKUP(A28,'CWB Data Table'!$A$4:$G$60,3,FALSE)),"",VLOOKUP(A28,'CWB Data Table'!$A$4:$G$60,3,FALSE))</f>
        <v/>
      </c>
      <c r="D28" s="38" t="str">
        <f>IF(ISNA(VLOOKUP(A28,'CWB Data Table'!$A$4:$G$60,4,FALSE)),"",VLOOKUP(A28,'CWB Data Table'!$A$4:$G$60,4,FALSE))</f>
        <v/>
      </c>
      <c r="E28" s="39">
        <f>IF(ISNA(VLOOKUP(A28,'CWB Data Table'!$A$4:$G$60,5,FALSE)),0,VLOOKUP(A28,'CWB Data Table'!$A$4:$G$60,5,FALSE))</f>
        <v>0</v>
      </c>
      <c r="F28" s="40"/>
      <c r="G28" s="66" t="str">
        <f>IF(ISNA(VLOOKUP(A28,'CWB Data Table'!$A$4:$G$60,7,FALSE)),"",VLOOKUP(A28,'CWB Data Table'!$A$4:$G$60,7,FALSE))</f>
        <v/>
      </c>
      <c r="H28" s="32"/>
      <c r="I28" s="41" t="str">
        <f t="shared" si="0"/>
        <v/>
      </c>
    </row>
    <row r="29" spans="1:9" s="27" customFormat="1" x14ac:dyDescent="0.3">
      <c r="A29" s="28"/>
      <c r="B29" s="68" t="str">
        <f>IF(ISNA(VLOOKUP(A29,'CWB Data Table'!$A$4:$G$60,2,FALSE)),"",VLOOKUP(A29,'CWB Data Table'!$A$4:$G$60,2,FALSE))</f>
        <v/>
      </c>
      <c r="C29" s="69" t="str">
        <f>IF(ISNA(VLOOKUP(A29,'CWB Data Table'!$A$4:$G$60,3,FALSE)),"",VLOOKUP(A29,'CWB Data Table'!$A$4:$G$60,3,FALSE))</f>
        <v/>
      </c>
      <c r="D29" s="38" t="str">
        <f>IF(ISNA(VLOOKUP(A29,'CWB Data Table'!$A$4:$G$60,4,FALSE)),"",VLOOKUP(A29,'CWB Data Table'!$A$4:$G$60,4,FALSE))</f>
        <v/>
      </c>
      <c r="E29" s="39">
        <f>IF(ISNA(VLOOKUP(A29,'CWB Data Table'!$A$4:$G$60,5,FALSE)),0,VLOOKUP(A29,'CWB Data Table'!$A$4:$G$60,5,FALSE))</f>
        <v>0</v>
      </c>
      <c r="F29" s="40"/>
      <c r="G29" s="66" t="str">
        <f>IF(ISNA(VLOOKUP(A29,'CWB Data Table'!$A$4:$G$60,7,FALSE)),"",VLOOKUP(A29,'CWB Data Table'!$A$4:$G$60,7,FALSE))</f>
        <v/>
      </c>
      <c r="H29" s="32"/>
      <c r="I29" s="41" t="str">
        <f t="shared" si="0"/>
        <v/>
      </c>
    </row>
    <row r="30" spans="1:9" s="27" customFormat="1" x14ac:dyDescent="0.3">
      <c r="A30" s="28"/>
      <c r="B30" s="68" t="str">
        <f>IF(ISNA(VLOOKUP(A30,'CWB Data Table'!$A$4:$G$60,2,FALSE)),"",VLOOKUP(A30,'CWB Data Table'!$A$4:$G$60,2,FALSE))</f>
        <v/>
      </c>
      <c r="C30" s="69" t="str">
        <f>IF(ISNA(VLOOKUP(A30,'CWB Data Table'!$A$4:$G$60,3,FALSE)),"",VLOOKUP(A30,'CWB Data Table'!$A$4:$G$60,3,FALSE))</f>
        <v/>
      </c>
      <c r="D30" s="38" t="str">
        <f>IF(ISNA(VLOOKUP(A30,'CWB Data Table'!$A$4:$G$60,4,FALSE)),"",VLOOKUP(A30,'CWB Data Table'!$A$4:$G$60,4,FALSE))</f>
        <v/>
      </c>
      <c r="E30" s="39">
        <f>IF(ISNA(VLOOKUP(A30,'CWB Data Table'!$A$4:$G$60,5,FALSE)),0,VLOOKUP(A30,'CWB Data Table'!$A$4:$G$60,5,FALSE))</f>
        <v>0</v>
      </c>
      <c r="F30" s="40"/>
      <c r="G30" s="66" t="str">
        <f>IF(ISNA(VLOOKUP(A30,'CWB Data Table'!$A$4:$G$60,7,FALSE)),"",VLOOKUP(A30,'CWB Data Table'!$A$4:$G$60,7,FALSE))</f>
        <v/>
      </c>
      <c r="H30" s="32"/>
      <c r="I30" s="41" t="str">
        <f t="shared" si="0"/>
        <v/>
      </c>
    </row>
    <row r="31" spans="1:9" s="27" customFormat="1" x14ac:dyDescent="0.3">
      <c r="A31" s="28"/>
      <c r="B31" s="68" t="str">
        <f>IF(ISNA(VLOOKUP(A31,'CWB Data Table'!$A$4:$G$60,2,FALSE)),"",VLOOKUP(A31,'CWB Data Table'!$A$4:$G$60,2,FALSE))</f>
        <v/>
      </c>
      <c r="C31" s="69" t="str">
        <f>IF(ISNA(VLOOKUP(A31,'CWB Data Table'!$A$4:$G$60,3,FALSE)),"",VLOOKUP(A31,'CWB Data Table'!$A$4:$G$60,3,FALSE))</f>
        <v/>
      </c>
      <c r="D31" s="38" t="str">
        <f>IF(ISNA(VLOOKUP(A31,'CWB Data Table'!$A$4:$G$60,4,FALSE)),"",VLOOKUP(A31,'CWB Data Table'!$A$4:$G$60,4,FALSE))</f>
        <v/>
      </c>
      <c r="E31" s="39">
        <f>IF(ISNA(VLOOKUP(A31,'CWB Data Table'!$A$4:$G$60,5,FALSE)),0,VLOOKUP(A31,'CWB Data Table'!$A$4:$G$60,5,FALSE))</f>
        <v>0</v>
      </c>
      <c r="F31" s="40"/>
      <c r="G31" s="66" t="str">
        <f>IF(ISNA(VLOOKUP(A31,'CWB Data Table'!$A$4:$G$60,7,FALSE)),"",VLOOKUP(A31,'CWB Data Table'!$A$4:$G$60,7,FALSE))</f>
        <v/>
      </c>
      <c r="H31" s="32"/>
      <c r="I31" s="41" t="str">
        <f t="shared" si="0"/>
        <v/>
      </c>
    </row>
    <row r="32" spans="1:9" s="27" customFormat="1" x14ac:dyDescent="0.3">
      <c r="A32" s="28"/>
      <c r="B32" s="68" t="str">
        <f>IF(ISNA(VLOOKUP(A32,'CWB Data Table'!$A$4:$G$60,2,FALSE)),"",VLOOKUP(A32,'CWB Data Table'!$A$4:$G$60,2,FALSE))</f>
        <v/>
      </c>
      <c r="C32" s="69" t="str">
        <f>IF(ISNA(VLOOKUP(A32,'CWB Data Table'!$A$4:$G$60,3,FALSE)),"",VLOOKUP(A32,'CWB Data Table'!$A$4:$G$60,3,FALSE))</f>
        <v/>
      </c>
      <c r="D32" s="38" t="str">
        <f>IF(ISNA(VLOOKUP(A32,'CWB Data Table'!$A$4:$G$60,4,FALSE)),"",VLOOKUP(A32,'CWB Data Table'!$A$4:$G$60,4,FALSE))</f>
        <v/>
      </c>
      <c r="E32" s="39">
        <f>IF(ISNA(VLOOKUP(A32,'CWB Data Table'!$A$4:$G$60,5,FALSE)),0,VLOOKUP(A32,'CWB Data Table'!$A$4:$G$60,5,FALSE))</f>
        <v>0</v>
      </c>
      <c r="F32" s="40"/>
      <c r="G32" s="66" t="str">
        <f>IF(ISNA(VLOOKUP(A32,'CWB Data Table'!$A$4:$G$60,7,FALSE)),"",VLOOKUP(A32,'CWB Data Table'!$A$4:$G$60,7,FALSE))</f>
        <v/>
      </c>
      <c r="H32" s="32"/>
      <c r="I32" s="41" t="str">
        <f t="shared" si="0"/>
        <v/>
      </c>
    </row>
    <row r="33" spans="1:9" s="27" customFormat="1" x14ac:dyDescent="0.3">
      <c r="A33" s="28"/>
      <c r="B33" s="68" t="str">
        <f>IF(ISNA(VLOOKUP(A33,'CWB Data Table'!$A$4:$G$60,2,FALSE)),"",VLOOKUP(A33,'CWB Data Table'!$A$4:$G$60,2,FALSE))</f>
        <v/>
      </c>
      <c r="C33" s="69" t="str">
        <f>IF(ISNA(VLOOKUP(A33,'CWB Data Table'!$A$4:$G$60,3,FALSE)),"",VLOOKUP(A33,'CWB Data Table'!$A$4:$G$60,3,FALSE))</f>
        <v/>
      </c>
      <c r="D33" s="38" t="str">
        <f>IF(ISNA(VLOOKUP(A33,'CWB Data Table'!$A$4:$G$60,4,FALSE)),"",VLOOKUP(A33,'CWB Data Table'!$A$4:$G$60,4,FALSE))</f>
        <v/>
      </c>
      <c r="E33" s="39">
        <f>IF(ISNA(VLOOKUP(A33,'CWB Data Table'!$A$4:$G$60,5,FALSE)),0,VLOOKUP(A33,'CWB Data Table'!$A$4:$G$60,5,FALSE))</f>
        <v>0</v>
      </c>
      <c r="F33" s="40"/>
      <c r="G33" s="66" t="str">
        <f>IF(ISNA(VLOOKUP(A33,'CWB Data Table'!$A$4:$G$60,7,FALSE)),"",VLOOKUP(A33,'CWB Data Table'!$A$4:$G$60,7,FALSE))</f>
        <v/>
      </c>
      <c r="H33" s="32"/>
      <c r="I33" s="41" t="str">
        <f t="shared" si="0"/>
        <v/>
      </c>
    </row>
    <row r="34" spans="1:9" s="27" customFormat="1" x14ac:dyDescent="0.3">
      <c r="A34" s="28"/>
      <c r="B34" s="68" t="str">
        <f>IF(ISNA(VLOOKUP(A34,'CWB Data Table'!$A$4:$G$60,2,FALSE)),"",VLOOKUP(A34,'CWB Data Table'!$A$4:$G$60,2,FALSE))</f>
        <v/>
      </c>
      <c r="C34" s="69" t="str">
        <f>IF(ISNA(VLOOKUP(A34,'CWB Data Table'!$A$4:$G$60,3,FALSE)),"",VLOOKUP(A34,'CWB Data Table'!$A$4:$G$60,3,FALSE))</f>
        <v/>
      </c>
      <c r="D34" s="38" t="str">
        <f>IF(ISNA(VLOOKUP(A34,'CWB Data Table'!$A$4:$G$60,4,FALSE)),"",VLOOKUP(A34,'CWB Data Table'!$A$4:$G$60,4,FALSE))</f>
        <v/>
      </c>
      <c r="E34" s="39">
        <f>IF(ISNA(VLOOKUP(A34,'CWB Data Table'!$A$4:$G$60,5,FALSE)),0,VLOOKUP(A34,'CWB Data Table'!$A$4:$G$60,5,FALSE))</f>
        <v>0</v>
      </c>
      <c r="F34" s="40"/>
      <c r="G34" s="66" t="str">
        <f>IF(ISNA(VLOOKUP(A34,'CWB Data Table'!$A$4:$G$60,7,FALSE)),"",VLOOKUP(A34,'CWB Data Table'!$A$4:$G$60,7,FALSE))</f>
        <v/>
      </c>
      <c r="H34" s="32"/>
      <c r="I34" s="41" t="str">
        <f t="shared" si="0"/>
        <v/>
      </c>
    </row>
    <row r="35" spans="1:9" s="27" customFormat="1" x14ac:dyDescent="0.3">
      <c r="A35" s="28"/>
      <c r="B35" s="68" t="str">
        <f>IF(ISNA(VLOOKUP(A35,'CWB Data Table'!$A$4:$G$60,2,FALSE)),"",VLOOKUP(A35,'CWB Data Table'!$A$4:$G$60,2,FALSE))</f>
        <v/>
      </c>
      <c r="C35" s="69" t="str">
        <f>IF(ISNA(VLOOKUP(A35,'CWB Data Table'!$A$4:$G$60,3,FALSE)),"",VLOOKUP(A35,'CWB Data Table'!$A$4:$G$60,3,FALSE))</f>
        <v/>
      </c>
      <c r="D35" s="38" t="str">
        <f>IF(ISNA(VLOOKUP(A35,'CWB Data Table'!$A$4:$G$60,4,FALSE)),"",VLOOKUP(A35,'CWB Data Table'!$A$4:$G$60,4,FALSE))</f>
        <v/>
      </c>
      <c r="E35" s="39">
        <f>IF(ISNA(VLOOKUP(A35,'CWB Data Table'!$A$4:$G$60,5,FALSE)),0,VLOOKUP(A35,'CWB Data Table'!$A$4:$G$60,5,FALSE))</f>
        <v>0</v>
      </c>
      <c r="F35" s="40"/>
      <c r="G35" s="66" t="str">
        <f>IF(ISNA(VLOOKUP(A35,'CWB Data Table'!$A$4:$G$60,7,FALSE)),"",VLOOKUP(A35,'CWB Data Table'!$A$4:$G$60,7,FALSE))</f>
        <v/>
      </c>
      <c r="H35" s="32"/>
      <c r="I35" s="41" t="str">
        <f t="shared" si="0"/>
        <v/>
      </c>
    </row>
    <row r="36" spans="1:9" s="27" customFormat="1" x14ac:dyDescent="0.3">
      <c r="A36" s="28"/>
      <c r="B36" s="68" t="str">
        <f>IF(ISNA(VLOOKUP(A36,'CWB Data Table'!$A$4:$G$60,2,FALSE)),"",VLOOKUP(A36,'CWB Data Table'!$A$4:$G$60,2,FALSE))</f>
        <v/>
      </c>
      <c r="C36" s="69" t="str">
        <f>IF(ISNA(VLOOKUP(A36,'CWB Data Table'!$A$4:$G$60,3,FALSE)),"",VLOOKUP(A36,'CWB Data Table'!$A$4:$G$60,3,FALSE))</f>
        <v/>
      </c>
      <c r="D36" s="38" t="str">
        <f>IF(ISNA(VLOOKUP(A36,'CWB Data Table'!$A$4:$G$60,4,FALSE)),"",VLOOKUP(A36,'CWB Data Table'!$A$4:$G$60,4,FALSE))</f>
        <v/>
      </c>
      <c r="E36" s="39">
        <f>IF(ISNA(VLOOKUP(A36,'CWB Data Table'!$A$4:$G$60,5,FALSE)),0,VLOOKUP(A36,'CWB Data Table'!$A$4:$G$60,5,FALSE))</f>
        <v>0</v>
      </c>
      <c r="F36" s="40"/>
      <c r="G36" s="66" t="str">
        <f>IF(ISNA(VLOOKUP(A36,'CWB Data Table'!$A$4:$G$60,7,FALSE)),"",VLOOKUP(A36,'CWB Data Table'!$A$4:$G$60,7,FALSE))</f>
        <v/>
      </c>
      <c r="H36" s="32"/>
      <c r="I36" s="41" t="str">
        <f t="shared" si="0"/>
        <v/>
      </c>
    </row>
    <row r="37" spans="1:9" s="27" customFormat="1" x14ac:dyDescent="0.3">
      <c r="A37" s="28"/>
      <c r="B37" s="68" t="str">
        <f>IF(ISNA(VLOOKUP(A37,'CWB Data Table'!$A$4:$G$60,2,FALSE)),"",VLOOKUP(A37,'CWB Data Table'!$A$4:$G$60,2,FALSE))</f>
        <v/>
      </c>
      <c r="C37" s="69" t="str">
        <f>IF(ISNA(VLOOKUP(A37,'CWB Data Table'!$A$4:$G$60,3,FALSE)),"",VLOOKUP(A37,'CWB Data Table'!$A$4:$G$60,3,FALSE))</f>
        <v/>
      </c>
      <c r="D37" s="38" t="str">
        <f>IF(ISNA(VLOOKUP(A37,'CWB Data Table'!$A$4:$G$60,4,FALSE)),"",VLOOKUP(A37,'CWB Data Table'!$A$4:$G$60,4,FALSE))</f>
        <v/>
      </c>
      <c r="E37" s="39">
        <f>IF(ISNA(VLOOKUP(A37,'CWB Data Table'!$A$4:$G$60,5,FALSE)),0,VLOOKUP(A37,'CWB Data Table'!$A$4:$G$60,5,FALSE))</f>
        <v>0</v>
      </c>
      <c r="F37" s="40"/>
      <c r="G37" s="66" t="str">
        <f>IF(ISNA(VLOOKUP(A37,'CWB Data Table'!$A$4:$G$60,7,FALSE)),"",VLOOKUP(A37,'CWB Data Table'!$A$4:$G$60,7,FALSE))</f>
        <v/>
      </c>
      <c r="H37" s="32"/>
      <c r="I37" s="41" t="str">
        <f t="shared" si="0"/>
        <v/>
      </c>
    </row>
    <row r="38" spans="1:9" s="27" customFormat="1" x14ac:dyDescent="0.3">
      <c r="A38" s="28"/>
      <c r="B38" s="68" t="str">
        <f>IF(ISNA(VLOOKUP(A38,'CWB Data Table'!$A$4:$G$60,2,FALSE)),"",VLOOKUP(A38,'CWB Data Table'!$A$4:$G$60,2,FALSE))</f>
        <v/>
      </c>
      <c r="C38" s="69" t="str">
        <f>IF(ISNA(VLOOKUP(A38,'CWB Data Table'!$A$4:$G$60,3,FALSE)),"",VLOOKUP(A38,'CWB Data Table'!$A$4:$G$60,3,FALSE))</f>
        <v/>
      </c>
      <c r="D38" s="38" t="str">
        <f>IF(ISNA(VLOOKUP(A38,'CWB Data Table'!$A$4:$G$60,4,FALSE)),"",VLOOKUP(A38,'CWB Data Table'!$A$4:$G$60,4,FALSE))</f>
        <v/>
      </c>
      <c r="E38" s="39">
        <f>IF(ISNA(VLOOKUP(A38,'CWB Data Table'!$A$4:$G$60,5,FALSE)),0,VLOOKUP(A38,'CWB Data Table'!$A$4:$G$60,5,FALSE))</f>
        <v>0</v>
      </c>
      <c r="F38" s="40"/>
      <c r="G38" s="66" t="str">
        <f>IF(ISNA(VLOOKUP(A38,'CWB Data Table'!$A$4:$G$60,7,FALSE)),"",VLOOKUP(A38,'CWB Data Table'!$A$4:$G$60,7,FALSE))</f>
        <v/>
      </c>
      <c r="H38" s="32"/>
      <c r="I38" s="41" t="str">
        <f t="shared" si="0"/>
        <v/>
      </c>
    </row>
    <row r="39" spans="1:9" s="27" customFormat="1" ht="15" thickBot="1" x14ac:dyDescent="0.35">
      <c r="A39" s="28"/>
      <c r="B39" s="68" t="str">
        <f>IF(ISNA(VLOOKUP(A39,'CWB Data Table'!$A$4:$G$60,2,FALSE)),"",VLOOKUP(A39,'CWB Data Table'!$A$4:$G$60,2,FALSE))</f>
        <v/>
      </c>
      <c r="C39" s="69" t="str">
        <f>IF(ISNA(VLOOKUP(A39,'CWB Data Table'!$A$4:$G$60,3,FALSE)),"",VLOOKUP(A39,'CWB Data Table'!$A$4:$G$60,3,FALSE))</f>
        <v/>
      </c>
      <c r="D39" s="38" t="str">
        <f>IF(ISNA(VLOOKUP(A39,'CWB Data Table'!$A$4:$G$60,4,FALSE)),"",VLOOKUP(A39,'CWB Data Table'!$A$4:$G$60,4,FALSE))</f>
        <v/>
      </c>
      <c r="E39" s="39">
        <f>IF(ISNA(VLOOKUP(A39,'CWB Data Table'!$A$4:$G$60,5,FALSE)),0,VLOOKUP(A39,'CWB Data Table'!$A$4:$G$60,5,FALSE))</f>
        <v>0</v>
      </c>
      <c r="F39" s="42"/>
      <c r="G39" s="66" t="str">
        <f>IF(ISNA(VLOOKUP(A39,'CWB Data Table'!$A$4:$G$60,7,FALSE)),"",VLOOKUP(A39,'CWB Data Table'!$A$4:$G$60,7,FALSE))</f>
        <v/>
      </c>
      <c r="H39" s="33"/>
      <c r="I39" s="57" t="str">
        <f t="shared" si="0"/>
        <v/>
      </c>
    </row>
    <row r="40" spans="1:9" ht="15" thickBot="1" x14ac:dyDescent="0.35">
      <c r="A40" s="43"/>
      <c r="B40" s="43"/>
      <c r="C40" s="43"/>
      <c r="D40" s="78" t="s">
        <v>99</v>
      </c>
      <c r="E40" s="79"/>
      <c r="F40" s="79"/>
      <c r="G40" s="79"/>
      <c r="H40" s="80"/>
      <c r="I40" s="58">
        <f>SUM(I5:I39)</f>
        <v>0</v>
      </c>
    </row>
    <row r="41" spans="1:9" ht="15" thickBot="1" x14ac:dyDescent="0.35">
      <c r="A41" s="43"/>
      <c r="B41" s="43"/>
      <c r="C41" s="43"/>
      <c r="D41" s="78" t="s">
        <v>100</v>
      </c>
      <c r="E41" s="79"/>
      <c r="F41" s="79"/>
      <c r="G41" s="79"/>
      <c r="H41" s="80"/>
      <c r="I41" s="54"/>
    </row>
    <row r="42" spans="1:9" ht="15" thickBot="1" x14ac:dyDescent="0.35">
      <c r="A42" s="43"/>
      <c r="B42" s="43"/>
      <c r="C42" s="43"/>
      <c r="D42" s="78" t="s">
        <v>101</v>
      </c>
      <c r="E42" s="79"/>
      <c r="F42" s="79"/>
      <c r="G42" s="79"/>
      <c r="H42" s="80"/>
      <c r="I42" s="54"/>
    </row>
    <row r="43" spans="1:9" ht="15" thickBot="1" x14ac:dyDescent="0.35">
      <c r="A43" s="43"/>
      <c r="B43" s="43"/>
      <c r="C43" s="43"/>
      <c r="D43" s="78" t="s">
        <v>102</v>
      </c>
      <c r="E43" s="79"/>
      <c r="F43" s="79"/>
      <c r="G43" s="79"/>
      <c r="H43" s="80"/>
      <c r="I43" s="58">
        <f>(0.327*I41)+(0.0085*I40)</f>
        <v>0</v>
      </c>
    </row>
    <row r="44" spans="1:9" ht="15" thickBot="1" x14ac:dyDescent="0.35">
      <c r="A44" s="43"/>
      <c r="B44" s="43"/>
      <c r="C44" s="43"/>
      <c r="D44" s="81" t="s">
        <v>103</v>
      </c>
      <c r="E44" s="82"/>
      <c r="F44" s="82"/>
      <c r="G44" s="82"/>
      <c r="H44" s="83"/>
      <c r="I44" s="58">
        <f>0.44*I42</f>
        <v>0</v>
      </c>
    </row>
    <row r="45" spans="1:9" ht="15" thickBot="1" x14ac:dyDescent="0.35">
      <c r="A45" s="43"/>
      <c r="B45" s="43"/>
      <c r="C45" s="43"/>
      <c r="D45" s="78" t="s">
        <v>123</v>
      </c>
      <c r="E45" s="79"/>
      <c r="F45" s="79"/>
      <c r="G45" s="79"/>
      <c r="H45" s="80"/>
      <c r="I45" s="44">
        <f>I40+I43+I44</f>
        <v>0</v>
      </c>
    </row>
  </sheetData>
  <sheetProtection password="CA05" sheet="1" objects="1" scenarios="1"/>
  <mergeCells count="6">
    <mergeCell ref="D45:H45"/>
    <mergeCell ref="D40:H40"/>
    <mergeCell ref="D41:H41"/>
    <mergeCell ref="D42:H42"/>
    <mergeCell ref="D43:H43"/>
    <mergeCell ref="D44:H44"/>
  </mergeCells>
  <conditionalFormatting sqref="F5:F39">
    <cfRule type="expression" dxfId="0" priority="1">
      <formula>OR($E5&gt;0,$E5="")</formula>
    </cfRule>
  </conditionalFormatting>
  <dataValidations count="2">
    <dataValidation type="decimal" operator="greaterThanOrEqual" allowBlank="1" showInputMessage="1" showErrorMessage="1" errorTitle="Numeric Value Required" error="Please enter a numeric value." sqref="H5:H39">
      <formula1>0</formula1>
    </dataValidation>
    <dataValidation type="decimal" allowBlank="1" showInputMessage="1" showErrorMessage="1" errorTitle="Numeric Value Required" error="Please enter a numeric value between 0 and 100." sqref="F5:F39">
      <formula1>0</formula1>
      <formula2>100</formula2>
    </dataValidation>
  </dataValidations>
  <pageMargins left="0.7" right="0.7" top="0.75" bottom="0.75" header="0.3" footer="0.3"/>
  <pageSetup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'CWB Data Table'!$A$4:$A$60</xm:f>
          </x14:formula1>
          <xm:sqref>A5:A39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1"/>
  <sheetViews>
    <sheetView workbookViewId="0">
      <selection sqref="A1:I2"/>
    </sheetView>
  </sheetViews>
  <sheetFormatPr defaultRowHeight="14.4" x14ac:dyDescent="0.3"/>
  <cols>
    <col min="1" max="1" width="54.33203125" style="2" bestFit="1" customWidth="1"/>
    <col min="2" max="2" width="14.44140625" style="1" bestFit="1" customWidth="1"/>
    <col min="3" max="3" width="20.88671875" customWidth="1"/>
    <col min="4" max="4" width="14.5546875" bestFit="1" customWidth="1"/>
    <col min="5" max="5" width="19.6640625" bestFit="1" customWidth="1"/>
    <col min="6" max="6" width="12.33203125" bestFit="1" customWidth="1"/>
    <col min="7" max="7" width="26.5546875" customWidth="1"/>
    <col min="8" max="8" width="15.44140625" customWidth="1"/>
    <col min="9" max="9" width="13.44140625" customWidth="1"/>
  </cols>
  <sheetData>
    <row r="1" spans="1:9" ht="18" customHeight="1" x14ac:dyDescent="0.3">
      <c r="A1" s="84" t="s">
        <v>104</v>
      </c>
      <c r="B1" s="84"/>
      <c r="C1" s="84"/>
      <c r="D1" s="84"/>
      <c r="E1" s="84"/>
      <c r="F1" s="84"/>
      <c r="G1" s="84"/>
      <c r="H1" s="84"/>
      <c r="I1" s="84"/>
    </row>
    <row r="2" spans="1:9" ht="18" customHeight="1" thickBot="1" x14ac:dyDescent="0.35">
      <c r="A2" s="85"/>
      <c r="B2" s="85"/>
      <c r="C2" s="85"/>
      <c r="D2" s="85"/>
      <c r="E2" s="85"/>
      <c r="F2" s="85"/>
      <c r="G2" s="85"/>
      <c r="H2" s="85"/>
      <c r="I2" s="85"/>
    </row>
    <row r="3" spans="1:9" ht="45" customHeight="1" thickBot="1" x14ac:dyDescent="0.35">
      <c r="A3" s="30" t="s">
        <v>1</v>
      </c>
      <c r="B3" s="30" t="s">
        <v>71</v>
      </c>
      <c r="C3" s="30" t="s">
        <v>2</v>
      </c>
      <c r="D3" s="30" t="s">
        <v>4</v>
      </c>
      <c r="E3" s="30" t="s">
        <v>96</v>
      </c>
      <c r="F3" s="30" t="s">
        <v>105</v>
      </c>
      <c r="G3" s="30" t="s">
        <v>107</v>
      </c>
      <c r="H3" s="30" t="s">
        <v>84</v>
      </c>
      <c r="I3" s="30" t="s">
        <v>98</v>
      </c>
    </row>
    <row r="4" spans="1:9" ht="18" customHeight="1" thickBot="1" x14ac:dyDescent="0.35">
      <c r="A4" s="46"/>
      <c r="B4" s="46"/>
      <c r="C4" s="46"/>
      <c r="D4" s="46"/>
      <c r="E4" s="46"/>
      <c r="F4" s="46"/>
      <c r="G4" s="46"/>
      <c r="H4" s="46"/>
      <c r="I4" s="46"/>
    </row>
    <row r="5" spans="1:9" ht="18" customHeight="1" thickBot="1" x14ac:dyDescent="0.35">
      <c r="A5" s="47" t="s">
        <v>5</v>
      </c>
      <c r="B5" s="48">
        <v>401</v>
      </c>
      <c r="C5" s="49" t="s">
        <v>6</v>
      </c>
      <c r="D5" s="49">
        <v>1</v>
      </c>
      <c r="E5" s="49"/>
      <c r="F5" s="49"/>
      <c r="G5" s="50" t="s">
        <v>7</v>
      </c>
      <c r="H5" s="50"/>
      <c r="I5" s="50"/>
    </row>
    <row r="6" spans="1:9" ht="18" customHeight="1" thickBot="1" x14ac:dyDescent="0.35">
      <c r="A6" s="47" t="s">
        <v>8</v>
      </c>
      <c r="B6" s="48">
        <v>402</v>
      </c>
      <c r="C6" s="49" t="s">
        <v>6</v>
      </c>
      <c r="D6" s="49">
        <v>0.91</v>
      </c>
      <c r="E6" s="49"/>
      <c r="F6" s="49"/>
      <c r="G6" s="50" t="s">
        <v>7</v>
      </c>
      <c r="H6" s="50"/>
      <c r="I6" s="50"/>
    </row>
    <row r="7" spans="1:9" ht="18" customHeight="1" thickBot="1" x14ac:dyDescent="0.35">
      <c r="A7" s="47" t="s">
        <v>9</v>
      </c>
      <c r="B7" s="48">
        <v>403</v>
      </c>
      <c r="C7" s="49" t="s">
        <v>6</v>
      </c>
      <c r="D7" s="49">
        <v>1.6</v>
      </c>
      <c r="E7" s="49"/>
      <c r="F7" s="49"/>
      <c r="G7" s="50" t="s">
        <v>7</v>
      </c>
      <c r="H7" s="50"/>
      <c r="I7" s="50"/>
    </row>
    <row r="8" spans="1:9" ht="18" customHeight="1" thickBot="1" x14ac:dyDescent="0.35">
      <c r="A8" s="47" t="s">
        <v>10</v>
      </c>
      <c r="B8" s="48">
        <v>405</v>
      </c>
      <c r="C8" s="49" t="s">
        <v>6</v>
      </c>
      <c r="D8" s="49">
        <v>2.5499999999999998</v>
      </c>
      <c r="E8" s="49"/>
      <c r="F8" s="49"/>
      <c r="G8" s="50" t="s">
        <v>7</v>
      </c>
      <c r="H8" s="50"/>
      <c r="I8" s="50"/>
    </row>
    <row r="9" spans="1:9" ht="18" customHeight="1" thickBot="1" x14ac:dyDescent="0.35">
      <c r="A9" s="47" t="s">
        <v>11</v>
      </c>
      <c r="B9" s="48">
        <v>404</v>
      </c>
      <c r="C9" s="49" t="s">
        <v>6</v>
      </c>
      <c r="D9" s="49">
        <v>10.3</v>
      </c>
      <c r="E9" s="49"/>
      <c r="F9" s="49"/>
      <c r="G9" s="50" t="s">
        <v>7</v>
      </c>
      <c r="H9" s="50"/>
      <c r="I9" s="50"/>
    </row>
    <row r="10" spans="1:9" ht="18" customHeight="1" thickBot="1" x14ac:dyDescent="0.35">
      <c r="A10" s="47" t="s">
        <v>12</v>
      </c>
      <c r="B10" s="48">
        <v>404</v>
      </c>
      <c r="C10" s="49" t="s">
        <v>6</v>
      </c>
      <c r="D10" s="49">
        <v>23.6</v>
      </c>
      <c r="E10" s="49"/>
      <c r="F10" s="49"/>
      <c r="G10" s="50" t="s">
        <v>7</v>
      </c>
      <c r="H10" s="50"/>
      <c r="I10" s="50"/>
    </row>
    <row r="11" spans="1:9" ht="18" customHeight="1" thickBot="1" x14ac:dyDescent="0.35">
      <c r="A11" s="47" t="s">
        <v>77</v>
      </c>
      <c r="B11" s="48">
        <v>407</v>
      </c>
      <c r="C11" s="49" t="s">
        <v>6</v>
      </c>
      <c r="D11" s="49">
        <v>1.1499999999999999</v>
      </c>
      <c r="E11" s="49">
        <v>1.0409999999999999</v>
      </c>
      <c r="F11" s="49"/>
      <c r="G11" s="50" t="s">
        <v>7</v>
      </c>
      <c r="H11" s="50"/>
      <c r="I11" s="50"/>
    </row>
    <row r="12" spans="1:9" ht="18" customHeight="1" thickBot="1" x14ac:dyDescent="0.35">
      <c r="A12" s="51" t="s">
        <v>76</v>
      </c>
      <c r="B12" s="50"/>
      <c r="C12" s="49" t="s">
        <v>6</v>
      </c>
      <c r="D12" s="49">
        <v>0.6593</v>
      </c>
      <c r="E12" s="49">
        <v>1.1074999999999999</v>
      </c>
      <c r="F12" s="49"/>
      <c r="G12" s="50" t="s">
        <v>7</v>
      </c>
      <c r="H12" s="50"/>
      <c r="I12" s="50"/>
    </row>
    <row r="13" spans="1:9" ht="18" customHeight="1" thickBot="1" x14ac:dyDescent="0.35">
      <c r="A13" s="51" t="s">
        <v>74</v>
      </c>
      <c r="B13" s="50"/>
      <c r="C13" s="49" t="s">
        <v>6</v>
      </c>
      <c r="D13" s="49">
        <v>4.6500000000000004</v>
      </c>
      <c r="E13" s="49"/>
      <c r="F13" s="49"/>
      <c r="G13" s="50" t="s">
        <v>7</v>
      </c>
      <c r="H13" s="50"/>
      <c r="I13" s="50"/>
    </row>
    <row r="14" spans="1:9" ht="18" customHeight="1" thickBot="1" x14ac:dyDescent="0.35">
      <c r="A14" s="51" t="s">
        <v>75</v>
      </c>
      <c r="B14" s="50"/>
      <c r="C14" s="49" t="s">
        <v>6</v>
      </c>
      <c r="D14" s="49">
        <v>4.6500000000000004</v>
      </c>
      <c r="E14" s="49"/>
      <c r="F14" s="49"/>
      <c r="G14" s="50" t="s">
        <v>7</v>
      </c>
      <c r="H14" s="50"/>
      <c r="I14" s="50"/>
    </row>
    <row r="15" spans="1:9" ht="18" customHeight="1" thickBot="1" x14ac:dyDescent="0.35">
      <c r="A15" s="47" t="s">
        <v>13</v>
      </c>
      <c r="B15" s="48">
        <v>406</v>
      </c>
      <c r="C15" s="49" t="s">
        <v>6</v>
      </c>
      <c r="D15" s="49">
        <v>2.95</v>
      </c>
      <c r="E15" s="49"/>
      <c r="F15" s="49"/>
      <c r="G15" s="50" t="s">
        <v>7</v>
      </c>
      <c r="H15" s="50"/>
      <c r="I15" s="50"/>
    </row>
    <row r="16" spans="1:9" ht="18" customHeight="1" thickBot="1" x14ac:dyDescent="0.35">
      <c r="A16" s="47" t="s">
        <v>14</v>
      </c>
      <c r="B16" s="48" t="s">
        <v>15</v>
      </c>
      <c r="C16" s="48" t="s">
        <v>6</v>
      </c>
      <c r="D16" s="48">
        <v>3.15</v>
      </c>
      <c r="E16" s="48"/>
      <c r="F16" s="48"/>
      <c r="G16" s="50" t="s">
        <v>7</v>
      </c>
      <c r="H16" s="50"/>
      <c r="I16" s="50"/>
    </row>
    <row r="17" spans="1:9" ht="18" customHeight="1" thickBot="1" x14ac:dyDescent="0.35">
      <c r="A17" s="47" t="s">
        <v>16</v>
      </c>
      <c r="B17" s="48">
        <v>441</v>
      </c>
      <c r="C17" s="48" t="s">
        <v>6</v>
      </c>
      <c r="D17" s="48">
        <v>4.4000000000000004</v>
      </c>
      <c r="E17" s="48"/>
      <c r="F17" s="48"/>
      <c r="G17" s="50" t="s">
        <v>7</v>
      </c>
      <c r="H17" s="50"/>
      <c r="I17" s="50"/>
    </row>
    <row r="18" spans="1:9" ht="18" customHeight="1" thickBot="1" x14ac:dyDescent="0.35">
      <c r="A18" s="47" t="s">
        <v>17</v>
      </c>
      <c r="B18" s="48" t="s">
        <v>18</v>
      </c>
      <c r="C18" s="49" t="s">
        <v>6</v>
      </c>
      <c r="D18" s="49">
        <v>0.91</v>
      </c>
      <c r="E18" s="49"/>
      <c r="F18" s="49"/>
      <c r="G18" s="50" t="s">
        <v>7</v>
      </c>
      <c r="H18" s="50"/>
      <c r="I18" s="50"/>
    </row>
    <row r="19" spans="1:9" ht="18" customHeight="1" thickBot="1" x14ac:dyDescent="0.35">
      <c r="A19" s="47" t="s">
        <v>19</v>
      </c>
      <c r="B19" s="48">
        <v>421</v>
      </c>
      <c r="C19" s="49" t="s">
        <v>6</v>
      </c>
      <c r="D19" s="49">
        <v>0.75</v>
      </c>
      <c r="E19" s="49"/>
      <c r="F19" s="49"/>
      <c r="G19" s="50" t="s">
        <v>7</v>
      </c>
      <c r="H19" s="50"/>
      <c r="I19" s="50"/>
    </row>
    <row r="20" spans="1:9" ht="18" customHeight="1" thickBot="1" x14ac:dyDescent="0.35">
      <c r="A20" s="47" t="s">
        <v>20</v>
      </c>
      <c r="B20" s="48" t="s">
        <v>21</v>
      </c>
      <c r="C20" s="49" t="s">
        <v>6</v>
      </c>
      <c r="D20" s="49">
        <v>0.9</v>
      </c>
      <c r="E20" s="49"/>
      <c r="F20" s="49"/>
      <c r="G20" s="50" t="s">
        <v>7</v>
      </c>
      <c r="H20" s="50"/>
      <c r="I20" s="50"/>
    </row>
    <row r="21" spans="1:9" ht="18" customHeight="1" thickBot="1" x14ac:dyDescent="0.35">
      <c r="A21" s="47" t="s">
        <v>22</v>
      </c>
      <c r="B21" s="48">
        <v>424</v>
      </c>
      <c r="C21" s="49" t="s">
        <v>6</v>
      </c>
      <c r="D21" s="49">
        <v>1.8</v>
      </c>
      <c r="E21" s="49"/>
      <c r="F21" s="49"/>
      <c r="G21" s="50" t="s">
        <v>7</v>
      </c>
      <c r="H21" s="50"/>
      <c r="I21" s="50"/>
    </row>
    <row r="22" spans="1:9" ht="18" customHeight="1" thickBot="1" x14ac:dyDescent="0.35">
      <c r="A22" s="47" t="s">
        <v>23</v>
      </c>
      <c r="B22" s="48">
        <v>413</v>
      </c>
      <c r="C22" s="49" t="s">
        <v>6</v>
      </c>
      <c r="D22" s="49">
        <v>1</v>
      </c>
      <c r="E22" s="49"/>
      <c r="F22" s="49"/>
      <c r="G22" s="50" t="s">
        <v>7</v>
      </c>
      <c r="H22" s="50"/>
      <c r="I22" s="50"/>
    </row>
    <row r="23" spans="1:9" ht="18" customHeight="1" thickBot="1" x14ac:dyDescent="0.35">
      <c r="A23" s="47" t="s">
        <v>24</v>
      </c>
      <c r="B23" s="48" t="s">
        <v>25</v>
      </c>
      <c r="C23" s="49" t="s">
        <v>6</v>
      </c>
      <c r="D23" s="49">
        <v>3.5</v>
      </c>
      <c r="E23" s="49"/>
      <c r="F23" s="49"/>
      <c r="G23" s="50" t="s">
        <v>7</v>
      </c>
      <c r="H23" s="50"/>
      <c r="I23" s="50"/>
    </row>
    <row r="24" spans="1:9" ht="18" customHeight="1" thickBot="1" x14ac:dyDescent="0.35">
      <c r="A24" s="51" t="s">
        <v>26</v>
      </c>
      <c r="B24" s="48">
        <v>432</v>
      </c>
      <c r="C24" s="49" t="s">
        <v>6</v>
      </c>
      <c r="D24" s="49">
        <v>2.8</v>
      </c>
      <c r="E24" s="49"/>
      <c r="F24" s="49"/>
      <c r="G24" s="50" t="s">
        <v>7</v>
      </c>
      <c r="H24" s="50"/>
      <c r="I24" s="50"/>
    </row>
    <row r="25" spans="1:9" ht="18" customHeight="1" thickBot="1" x14ac:dyDescent="0.35">
      <c r="A25" s="47" t="s">
        <v>125</v>
      </c>
      <c r="B25" s="48">
        <v>415</v>
      </c>
      <c r="C25" s="49" t="s">
        <v>126</v>
      </c>
      <c r="D25" s="49">
        <v>5</v>
      </c>
      <c r="E25" s="49"/>
      <c r="F25" s="49"/>
      <c r="G25" s="49" t="s">
        <v>7</v>
      </c>
      <c r="H25" s="49"/>
      <c r="I25" s="49"/>
    </row>
    <row r="26" spans="1:9" ht="18" customHeight="1" thickBot="1" x14ac:dyDescent="0.35">
      <c r="A26" s="47" t="s">
        <v>27</v>
      </c>
      <c r="B26" s="48" t="s">
        <v>28</v>
      </c>
      <c r="C26" s="49" t="s">
        <v>6</v>
      </c>
      <c r="D26" s="49">
        <v>1.25</v>
      </c>
      <c r="E26" s="49"/>
      <c r="F26" s="49"/>
      <c r="G26" s="50" t="s">
        <v>7</v>
      </c>
      <c r="H26" s="50"/>
      <c r="I26" s="50"/>
    </row>
    <row r="27" spans="1:9" ht="18" customHeight="1" thickBot="1" x14ac:dyDescent="0.35">
      <c r="A27" s="47" t="s">
        <v>29</v>
      </c>
      <c r="B27" s="48">
        <v>438</v>
      </c>
      <c r="C27" s="49" t="s">
        <v>6</v>
      </c>
      <c r="D27" s="49">
        <v>1.8</v>
      </c>
      <c r="E27" s="49"/>
      <c r="F27" s="49"/>
      <c r="G27" s="50" t="s">
        <v>7</v>
      </c>
      <c r="H27" s="50"/>
      <c r="I27" s="50"/>
    </row>
    <row r="28" spans="1:9" ht="35.25" customHeight="1" thickBot="1" x14ac:dyDescent="0.35">
      <c r="A28" s="51" t="s">
        <v>72</v>
      </c>
      <c r="B28" s="52"/>
      <c r="C28" s="49" t="s">
        <v>30</v>
      </c>
      <c r="D28" s="49">
        <v>2.75</v>
      </c>
      <c r="E28" s="49"/>
      <c r="F28" s="49"/>
      <c r="G28" s="50" t="s">
        <v>66</v>
      </c>
      <c r="H28" s="50"/>
      <c r="I28" s="50"/>
    </row>
    <row r="29" spans="1:9" ht="35.25" customHeight="1" thickBot="1" x14ac:dyDescent="0.35">
      <c r="A29" s="51" t="s">
        <v>73</v>
      </c>
      <c r="B29" s="52"/>
      <c r="C29" s="49" t="s">
        <v>30</v>
      </c>
      <c r="D29" s="49">
        <v>2.75</v>
      </c>
      <c r="E29" s="49"/>
      <c r="F29" s="49"/>
      <c r="G29" s="50" t="s">
        <v>66</v>
      </c>
      <c r="H29" s="50"/>
      <c r="I29" s="50"/>
    </row>
    <row r="30" spans="1:9" ht="35.25" customHeight="1" thickBot="1" x14ac:dyDescent="0.35">
      <c r="A30" s="47" t="s">
        <v>78</v>
      </c>
      <c r="B30" s="48">
        <v>435</v>
      </c>
      <c r="C30" s="49" t="s">
        <v>31</v>
      </c>
      <c r="D30" s="49">
        <v>140</v>
      </c>
      <c r="E30" s="49"/>
      <c r="F30" s="49"/>
      <c r="G30" s="49" t="s">
        <v>32</v>
      </c>
      <c r="H30" s="49"/>
      <c r="I30" s="49"/>
    </row>
    <row r="31" spans="1:9" ht="35.25" customHeight="1" thickBot="1" x14ac:dyDescent="0.35">
      <c r="A31" s="47" t="s">
        <v>79</v>
      </c>
      <c r="B31" s="48">
        <v>435</v>
      </c>
      <c r="C31" s="49" t="s">
        <v>33</v>
      </c>
      <c r="D31" s="49">
        <v>140</v>
      </c>
      <c r="E31" s="49"/>
      <c r="F31" s="49"/>
      <c r="G31" s="49" t="s">
        <v>32</v>
      </c>
      <c r="H31" s="49"/>
      <c r="I31" s="49"/>
    </row>
    <row r="32" spans="1:9" ht="18" customHeight="1" thickBot="1" x14ac:dyDescent="0.35">
      <c r="A32" s="47" t="s">
        <v>34</v>
      </c>
      <c r="B32" s="48">
        <v>437</v>
      </c>
      <c r="C32" s="48" t="s">
        <v>6</v>
      </c>
      <c r="D32" s="48">
        <v>3.3</v>
      </c>
      <c r="E32" s="48"/>
      <c r="F32" s="48"/>
      <c r="G32" s="50" t="s">
        <v>7</v>
      </c>
      <c r="H32" s="50"/>
      <c r="I32" s="50"/>
    </row>
    <row r="33" spans="1:9" ht="18" customHeight="1" thickBot="1" x14ac:dyDescent="0.35">
      <c r="A33" s="47" t="s">
        <v>35</v>
      </c>
      <c r="B33" s="52"/>
      <c r="C33" s="48" t="s">
        <v>6</v>
      </c>
      <c r="D33" s="48">
        <v>2.5</v>
      </c>
      <c r="E33" s="48"/>
      <c r="F33" s="48"/>
      <c r="G33" s="50" t="s">
        <v>7</v>
      </c>
      <c r="H33" s="50"/>
      <c r="I33" s="50"/>
    </row>
    <row r="34" spans="1:9" ht="18" customHeight="1" thickBot="1" x14ac:dyDescent="0.35">
      <c r="A34" s="47" t="s">
        <v>36</v>
      </c>
      <c r="B34" s="52"/>
      <c r="C34" s="48" t="s">
        <v>6</v>
      </c>
      <c r="D34" s="48">
        <v>1.9</v>
      </c>
      <c r="E34" s="48"/>
      <c r="F34" s="48"/>
      <c r="G34" s="50" t="s">
        <v>7</v>
      </c>
      <c r="H34" s="50"/>
      <c r="I34" s="50"/>
    </row>
    <row r="35" spans="1:9" ht="27.75" customHeight="1" thickBot="1" x14ac:dyDescent="0.35">
      <c r="A35" s="47" t="s">
        <v>37</v>
      </c>
      <c r="B35" s="52"/>
      <c r="C35" s="49" t="s">
        <v>38</v>
      </c>
      <c r="D35" s="48">
        <v>2.8</v>
      </c>
      <c r="E35" s="48"/>
      <c r="F35" s="48"/>
      <c r="G35" s="50" t="s">
        <v>7</v>
      </c>
      <c r="H35" s="50"/>
      <c r="I35" s="50"/>
    </row>
    <row r="36" spans="1:9" ht="18" customHeight="1" thickBot="1" x14ac:dyDescent="0.35">
      <c r="A36" s="47" t="s">
        <v>39</v>
      </c>
      <c r="B36" s="52"/>
      <c r="C36" s="48" t="s">
        <v>6</v>
      </c>
      <c r="D36" s="48">
        <v>1.9</v>
      </c>
      <c r="E36" s="48"/>
      <c r="F36" s="48"/>
      <c r="G36" s="50" t="s">
        <v>7</v>
      </c>
      <c r="H36" s="50"/>
      <c r="I36" s="50"/>
    </row>
    <row r="37" spans="1:9" ht="18" customHeight="1" thickBot="1" x14ac:dyDescent="0.35">
      <c r="A37" s="51" t="s">
        <v>85</v>
      </c>
      <c r="B37" s="52"/>
      <c r="C37" s="49" t="s">
        <v>40</v>
      </c>
      <c r="D37" s="48">
        <v>6.5</v>
      </c>
      <c r="E37" s="48"/>
      <c r="F37" s="48"/>
      <c r="G37" s="50" t="s">
        <v>7</v>
      </c>
      <c r="H37" s="50"/>
      <c r="I37" s="50"/>
    </row>
    <row r="38" spans="1:9" ht="18" customHeight="1" thickBot="1" x14ac:dyDescent="0.35">
      <c r="A38" s="51" t="s">
        <v>86</v>
      </c>
      <c r="B38" s="52"/>
      <c r="C38" s="48" t="s">
        <v>6</v>
      </c>
      <c r="D38" s="48">
        <v>6.5</v>
      </c>
      <c r="E38" s="48"/>
      <c r="F38" s="48"/>
      <c r="G38" s="50" t="s">
        <v>7</v>
      </c>
      <c r="H38" s="50"/>
      <c r="I38" s="50"/>
    </row>
    <row r="39" spans="1:9" ht="35.25" customHeight="1" thickBot="1" x14ac:dyDescent="0.35">
      <c r="A39" s="47" t="s">
        <v>82</v>
      </c>
      <c r="B39" s="52"/>
      <c r="C39" s="49" t="s">
        <v>41</v>
      </c>
      <c r="D39" s="48">
        <v>1.6</v>
      </c>
      <c r="E39" s="48"/>
      <c r="F39" s="48"/>
      <c r="G39" s="50" t="s">
        <v>7</v>
      </c>
      <c r="H39" s="50"/>
      <c r="I39" s="50"/>
    </row>
    <row r="40" spans="1:9" ht="18" customHeight="1" thickBot="1" x14ac:dyDescent="0.35">
      <c r="A40" s="47" t="s">
        <v>83</v>
      </c>
      <c r="B40" s="52"/>
      <c r="C40" s="48" t="s">
        <v>6</v>
      </c>
      <c r="D40" s="48">
        <v>1.6</v>
      </c>
      <c r="E40" s="48"/>
      <c r="F40" s="48"/>
      <c r="G40" s="50" t="s">
        <v>7</v>
      </c>
      <c r="H40" s="50"/>
      <c r="I40" s="50"/>
    </row>
    <row r="41" spans="1:9" ht="18" customHeight="1" thickBot="1" x14ac:dyDescent="0.35">
      <c r="A41" s="47" t="s">
        <v>42</v>
      </c>
      <c r="B41" s="52"/>
      <c r="C41" s="49" t="s">
        <v>43</v>
      </c>
      <c r="D41" s="48">
        <v>5</v>
      </c>
      <c r="E41" s="48"/>
      <c r="F41" s="48"/>
      <c r="G41" s="50" t="s">
        <v>7</v>
      </c>
      <c r="H41" s="50"/>
      <c r="I41" s="50"/>
    </row>
    <row r="42" spans="1:9" ht="18" customHeight="1" thickBot="1" x14ac:dyDescent="0.35">
      <c r="A42" s="47" t="s">
        <v>44</v>
      </c>
      <c r="B42" s="48" t="s">
        <v>45</v>
      </c>
      <c r="C42" s="48" t="s">
        <v>6</v>
      </c>
      <c r="D42" s="48">
        <v>2.2000000000000002</v>
      </c>
      <c r="E42" s="48"/>
      <c r="F42" s="48"/>
      <c r="G42" s="50" t="s">
        <v>7</v>
      </c>
      <c r="H42" s="50"/>
      <c r="I42" s="50"/>
    </row>
    <row r="43" spans="1:9" ht="18" customHeight="1" thickBot="1" x14ac:dyDescent="0.35">
      <c r="A43" s="47" t="s">
        <v>46</v>
      </c>
      <c r="B43" s="48" t="s">
        <v>45</v>
      </c>
      <c r="C43" s="48" t="s">
        <v>6</v>
      </c>
      <c r="D43" s="48">
        <v>4.55</v>
      </c>
      <c r="E43" s="48"/>
      <c r="F43" s="48"/>
      <c r="G43" s="50" t="s">
        <v>7</v>
      </c>
      <c r="H43" s="50"/>
      <c r="I43" s="50"/>
    </row>
    <row r="44" spans="1:9" ht="18" customHeight="1" thickBot="1" x14ac:dyDescent="0.35">
      <c r="A44" s="47" t="s">
        <v>47</v>
      </c>
      <c r="B44" s="48" t="s">
        <v>45</v>
      </c>
      <c r="C44" s="48" t="s">
        <v>6</v>
      </c>
      <c r="D44" s="48">
        <v>1.6</v>
      </c>
      <c r="E44" s="48"/>
      <c r="F44" s="48"/>
      <c r="G44" s="50" t="s">
        <v>7</v>
      </c>
      <c r="H44" s="50"/>
      <c r="I44" s="50"/>
    </row>
    <row r="45" spans="1:9" ht="18" customHeight="1" thickBot="1" x14ac:dyDescent="0.35">
      <c r="A45" s="47" t="s">
        <v>48</v>
      </c>
      <c r="B45" s="48" t="s">
        <v>45</v>
      </c>
      <c r="C45" s="48" t="s">
        <v>6</v>
      </c>
      <c r="D45" s="48">
        <v>2.5</v>
      </c>
      <c r="E45" s="48"/>
      <c r="F45" s="48"/>
      <c r="G45" s="50" t="s">
        <v>7</v>
      </c>
      <c r="H45" s="50"/>
      <c r="I45" s="50"/>
    </row>
    <row r="46" spans="1:9" ht="18" customHeight="1" thickBot="1" x14ac:dyDescent="0.35">
      <c r="A46" s="47" t="s">
        <v>49</v>
      </c>
      <c r="B46" s="48" t="s">
        <v>45</v>
      </c>
      <c r="C46" s="48" t="s">
        <v>30</v>
      </c>
      <c r="D46" s="48">
        <v>11.8</v>
      </c>
      <c r="E46" s="48"/>
      <c r="F46" s="48"/>
      <c r="G46" s="50" t="s">
        <v>7</v>
      </c>
      <c r="H46" s="50"/>
      <c r="I46" s="50"/>
    </row>
    <row r="47" spans="1:9" ht="18" customHeight="1" thickBot="1" x14ac:dyDescent="0.35">
      <c r="A47" s="47" t="s">
        <v>50</v>
      </c>
      <c r="B47" s="48" t="s">
        <v>45</v>
      </c>
      <c r="C47" s="48" t="s">
        <v>6</v>
      </c>
      <c r="D47" s="48">
        <v>1.1499999999999999</v>
      </c>
      <c r="E47" s="48"/>
      <c r="F47" s="48"/>
      <c r="G47" s="50" t="s">
        <v>7</v>
      </c>
      <c r="H47" s="50"/>
      <c r="I47" s="50"/>
    </row>
    <row r="48" spans="1:9" ht="30" customHeight="1" thickBot="1" x14ac:dyDescent="0.35">
      <c r="A48" s="47" t="s">
        <v>51</v>
      </c>
      <c r="B48" s="48">
        <v>931</v>
      </c>
      <c r="C48" s="49" t="s">
        <v>52</v>
      </c>
      <c r="D48" s="49">
        <v>2.7</v>
      </c>
      <c r="E48" s="49"/>
      <c r="F48" s="49"/>
      <c r="G48" s="50" t="s">
        <v>7</v>
      </c>
      <c r="H48" s="50"/>
      <c r="I48" s="50"/>
    </row>
    <row r="49" spans="1:9" ht="18" customHeight="1" thickBot="1" x14ac:dyDescent="0.35">
      <c r="A49" s="47" t="s">
        <v>53</v>
      </c>
      <c r="B49" s="52"/>
      <c r="C49" s="49" t="s">
        <v>30</v>
      </c>
      <c r="D49" s="49">
        <v>4.9000000000000004</v>
      </c>
      <c r="E49" s="49"/>
      <c r="F49" s="49"/>
      <c r="G49" s="50" t="s">
        <v>7</v>
      </c>
      <c r="H49" s="50"/>
      <c r="I49" s="50"/>
    </row>
    <row r="50" spans="1:9" ht="18" customHeight="1" thickBot="1" x14ac:dyDescent="0.35">
      <c r="A50" s="47" t="s">
        <v>54</v>
      </c>
      <c r="B50" s="52"/>
      <c r="C50" s="48" t="s">
        <v>30</v>
      </c>
      <c r="D50" s="48">
        <v>-36</v>
      </c>
      <c r="E50" s="48"/>
      <c r="F50" s="48"/>
      <c r="G50" s="50" t="s">
        <v>7</v>
      </c>
      <c r="H50" s="50"/>
      <c r="I50" s="50"/>
    </row>
    <row r="51" spans="1:9" ht="18" customHeight="1" thickBot="1" x14ac:dyDescent="0.35">
      <c r="A51" s="51" t="s">
        <v>55</v>
      </c>
      <c r="B51" s="52"/>
      <c r="C51" s="49" t="s">
        <v>81</v>
      </c>
      <c r="D51" s="49">
        <v>32.700000000000003</v>
      </c>
      <c r="E51" s="49"/>
      <c r="F51" s="49"/>
      <c r="G51" s="50" t="s">
        <v>56</v>
      </c>
      <c r="H51" s="50"/>
      <c r="I51" s="50"/>
    </row>
    <row r="52" spans="1:9" ht="18" customHeight="1" thickBot="1" x14ac:dyDescent="0.35">
      <c r="A52" s="51" t="s">
        <v>57</v>
      </c>
      <c r="B52" s="52"/>
      <c r="C52" s="49" t="s">
        <v>6</v>
      </c>
      <c r="D52" s="49">
        <v>0.8</v>
      </c>
      <c r="E52" s="49"/>
      <c r="F52" s="49"/>
      <c r="G52" s="50" t="s">
        <v>7</v>
      </c>
      <c r="H52" s="50"/>
      <c r="I52" s="50"/>
    </row>
    <row r="53" spans="1:9" ht="18" customHeight="1" thickBot="1" x14ac:dyDescent="0.35">
      <c r="A53" s="47" t="s">
        <v>58</v>
      </c>
      <c r="B53" s="48"/>
      <c r="C53" s="49" t="s">
        <v>6</v>
      </c>
      <c r="D53" s="49">
        <v>2.1</v>
      </c>
      <c r="E53" s="49"/>
      <c r="F53" s="49"/>
      <c r="G53" s="50" t="s">
        <v>7</v>
      </c>
      <c r="H53" s="50"/>
      <c r="I53" s="50"/>
    </row>
    <row r="54" spans="1:9" ht="18" customHeight="1" thickBot="1" x14ac:dyDescent="0.35">
      <c r="A54" s="47" t="s">
        <v>59</v>
      </c>
      <c r="B54" s="52"/>
      <c r="C54" s="49" t="s">
        <v>60</v>
      </c>
      <c r="D54" s="49">
        <v>0.92</v>
      </c>
      <c r="E54" s="49"/>
      <c r="F54" s="49"/>
      <c r="G54" s="50" t="s">
        <v>61</v>
      </c>
      <c r="H54" s="50"/>
      <c r="I54" s="50"/>
    </row>
    <row r="55" spans="1:9" ht="35.25" customHeight="1" thickBot="1" x14ac:dyDescent="0.35">
      <c r="A55" s="47" t="s">
        <v>62</v>
      </c>
      <c r="B55" s="52"/>
      <c r="C55" s="49" t="s">
        <v>30</v>
      </c>
      <c r="D55" s="49">
        <v>37.799999999999997</v>
      </c>
      <c r="E55" s="49"/>
      <c r="F55" s="49"/>
      <c r="G55" s="50" t="s">
        <v>63</v>
      </c>
      <c r="H55" s="50"/>
      <c r="I55" s="50"/>
    </row>
    <row r="56" spans="1:9" ht="35.25" customHeight="1" thickBot="1" x14ac:dyDescent="0.35">
      <c r="A56" s="47" t="s">
        <v>64</v>
      </c>
      <c r="B56" s="52"/>
      <c r="C56" s="49" t="s">
        <v>30</v>
      </c>
      <c r="D56" s="49">
        <v>453</v>
      </c>
      <c r="E56" s="49"/>
      <c r="F56" s="49"/>
      <c r="G56" s="50" t="s">
        <v>63</v>
      </c>
      <c r="H56" s="50"/>
      <c r="I56" s="50"/>
    </row>
    <row r="57" spans="1:9" ht="35.25" customHeight="1" thickBot="1" x14ac:dyDescent="0.35">
      <c r="A57" s="47" t="s">
        <v>65</v>
      </c>
      <c r="B57" s="52"/>
      <c r="C57" s="49" t="s">
        <v>6</v>
      </c>
      <c r="D57" s="49">
        <v>0.25</v>
      </c>
      <c r="E57" s="49"/>
      <c r="F57" s="49"/>
      <c r="G57" s="50" t="s">
        <v>66</v>
      </c>
      <c r="H57" s="50"/>
      <c r="I57" s="50"/>
    </row>
    <row r="58" spans="1:9" ht="35.25" customHeight="1" thickBot="1" x14ac:dyDescent="0.35">
      <c r="A58" s="47" t="s">
        <v>67</v>
      </c>
      <c r="B58" s="52"/>
      <c r="C58" s="49" t="s">
        <v>6</v>
      </c>
      <c r="D58" s="49">
        <v>0.13</v>
      </c>
      <c r="E58" s="49"/>
      <c r="F58" s="49"/>
      <c r="G58" s="50" t="s">
        <v>66</v>
      </c>
      <c r="H58" s="50"/>
      <c r="I58" s="50"/>
    </row>
    <row r="59" spans="1:9" ht="35.25" customHeight="1" thickBot="1" x14ac:dyDescent="0.35">
      <c r="A59" s="47" t="s">
        <v>68</v>
      </c>
      <c r="B59" s="52"/>
      <c r="C59" s="49" t="s">
        <v>6</v>
      </c>
      <c r="D59" s="49">
        <v>0.02</v>
      </c>
      <c r="E59" s="49"/>
      <c r="F59" s="49"/>
      <c r="G59" s="50" t="s">
        <v>66</v>
      </c>
      <c r="H59" s="50"/>
      <c r="I59" s="50"/>
    </row>
    <row r="60" spans="1:9" ht="35.25" customHeight="1" thickBot="1" x14ac:dyDescent="0.35">
      <c r="A60" s="47" t="s">
        <v>69</v>
      </c>
      <c r="B60" s="48" t="s">
        <v>70</v>
      </c>
      <c r="C60" s="49" t="s">
        <v>80</v>
      </c>
      <c r="D60" s="49">
        <v>-160</v>
      </c>
      <c r="E60" s="49"/>
      <c r="F60" s="49"/>
      <c r="G60" s="50" t="s">
        <v>63</v>
      </c>
      <c r="H60" s="50"/>
      <c r="I60" s="50"/>
    </row>
    <row r="61" spans="1:9" ht="18" customHeight="1" thickBot="1" x14ac:dyDescent="0.35">
      <c r="A61" s="51" t="s">
        <v>106</v>
      </c>
      <c r="B61" s="48"/>
      <c r="C61" s="48"/>
      <c r="D61" s="48"/>
      <c r="E61" s="48"/>
      <c r="F61" s="48"/>
      <c r="G61" s="53"/>
      <c r="H61" s="53"/>
      <c r="I61" s="53"/>
    </row>
  </sheetData>
  <sheetProtection algorithmName="SHA-512" hashValue="OuVgVk6qD+h9fR0zsi1oJTAuvFTi42ZYKLfARVHf0n7XYx6asujI2DS7Oeoof+qyyD/qzbobZdWN1RzXZVptZA==" saltValue="8k+iIdPYxCquAKjADa7L5g==" spinCount="100000" sheet="1" objects="1" scenarios="1"/>
  <mergeCells count="1">
    <mergeCell ref="A1:I2"/>
  </mergeCells>
  <pageMargins left="0.25" right="0.25"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CWB Info_Instructions</vt:lpstr>
      <vt:lpstr>CWB Worksheet</vt:lpstr>
      <vt:lpstr>CWB Data Table</vt:lpstr>
      <vt:lpstr>'CWB Data Table'!OLE_LINK1</vt:lpstr>
    </vt:vector>
  </TitlesOfParts>
  <Company>carb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Joelle Howe</dc:creator>
  <cp:lastModifiedBy>gauglerm</cp:lastModifiedBy>
  <cp:lastPrinted>2013-12-03T16:55:50Z</cp:lastPrinted>
  <dcterms:created xsi:type="dcterms:W3CDTF">2013-11-26T00:06:06Z</dcterms:created>
  <dcterms:modified xsi:type="dcterms:W3CDTF">2016-01-26T02:29:21Z</dcterms:modified>
</cp:coreProperties>
</file>